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SR(足)\環安セ\49開発支援\C\ADRA OECDｶﾞｲﾄﾞﾗｲﾝ\■藤田\26. NAC,NAL試薬化（ADRAキット）\6. キット説明書\Web掲載内容\"/>
    </mc:Choice>
  </mc:AlternateContent>
  <xr:revisionPtr revIDLastSave="0" documentId="13_ncr:1_{D17CE064-9DC3-49E4-805B-DB19AF88C41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General Information" sheetId="16" r:id="rId1"/>
    <sheet name="Instructions" sheetId="18" r:id="rId2"/>
    <sheet name="STD" sheetId="15" r:id="rId3"/>
    <sheet name="Ref CTRL" sheetId="21" r:id="rId4"/>
    <sheet name="Chemical, PC of NAC" sheetId="19" r:id="rId5"/>
    <sheet name="Chemical, PC of NAL" sheetId="24" r:id="rId6"/>
    <sheet name="Co-elution CTRL" sheetId="22" r:id="rId7"/>
    <sheet name="Mean Depl. of NAC, NAL" sheetId="25" r:id="rId8"/>
  </sheets>
  <definedNames>
    <definedName name="_xlnm._FilterDatabase" localSheetId="4" hidden="1">'Chemical, PC of NAC'!$A$2:$C$3596</definedName>
    <definedName name="_xlnm._FilterDatabase" localSheetId="5" hidden="1">'Chemical, PC of NAL'!$A$2:$C$3596</definedName>
    <definedName name="_xlnm._FilterDatabase" localSheetId="6" hidden="1">'Co-elution CTRL'!$A$2:$B$3535</definedName>
    <definedName name="_xlnm._FilterDatabase" localSheetId="7" hidden="1">'Mean Depl. of NAC, NAL'!$A$3:$C$3553</definedName>
    <definedName name="_xlnm._FilterDatabase" localSheetId="3" hidden="1">'Ref CTRL'!$A$2:$B$3546</definedName>
    <definedName name="_xlnm._FilterDatabase" localSheetId="2" hidden="1">STD!$A$2:$A$3530</definedName>
    <definedName name="_xlnm.Print_Area" localSheetId="4">'Chemical, PC of NAC'!$A$1:$W$77</definedName>
    <definedName name="_xlnm.Print_Area" localSheetId="6">'Co-elution CTRL'!$A$1:$L$22</definedName>
    <definedName name="_xlnm.Print_Area" localSheetId="1">Instructions!$A$1:$F$31</definedName>
    <definedName name="_xlnm.Print_Area" localSheetId="7">'Mean Depl. of NAC, NAL'!$A$1:$M$39</definedName>
    <definedName name="_xlnm.Print_Area" localSheetId="3">'Ref CTRL'!$A$1:$Q$59</definedName>
    <definedName name="_xlnm.Print_Area" localSheetId="2">STD!$A$1:$Q$38</definedName>
    <definedName name="_xlnm.Print_Titles" localSheetId="4">'Chemical, PC of NAC'!$2:$4</definedName>
    <definedName name="_xlnm.Print_Titles" localSheetId="5">'Chemical, PC of NAL'!$2:$4</definedName>
    <definedName name="_xlnm.Print_Titles" localSheetId="6">'Co-elution CTRL'!$2:$4</definedName>
    <definedName name="_xlnm.Print_Titles" localSheetId="7">'Mean Depl. of NAC, NAL'!$3:$5</definedName>
    <definedName name="_xlnm.Print_Titles" localSheetId="3">'Ref CTRL'!$2:$3</definedName>
    <definedName name="_xlnm.Print_Titles" localSheetId="2">STD!$2:$4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6" i="24" l="1"/>
  <c r="W6" i="19"/>
  <c r="O30" i="21" l="1"/>
  <c r="B6" i="24"/>
  <c r="B6" i="19"/>
  <c r="A5" i="24" l="1"/>
  <c r="A5" i="19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6" i="22"/>
  <c r="H37" i="21"/>
  <c r="O39" i="21" s="1"/>
  <c r="H9" i="21"/>
  <c r="G9" i="21"/>
  <c r="F9" i="21"/>
  <c r="G16" i="21"/>
  <c r="H16" i="21" s="1"/>
  <c r="O16" i="21" s="1"/>
  <c r="F16" i="21"/>
  <c r="G6" i="19" s="1"/>
  <c r="A10" i="19"/>
  <c r="A10" i="24"/>
  <c r="F44" i="21"/>
  <c r="G7" i="24" s="1"/>
  <c r="A74" i="19"/>
  <c r="A70" i="19"/>
  <c r="A66" i="19"/>
  <c r="A62" i="19"/>
  <c r="A58" i="19"/>
  <c r="A54" i="19"/>
  <c r="A50" i="19"/>
  <c r="A46" i="19"/>
  <c r="A42" i="19"/>
  <c r="A38" i="19"/>
  <c r="A34" i="19"/>
  <c r="A30" i="19"/>
  <c r="A26" i="19"/>
  <c r="A22" i="19"/>
  <c r="A18" i="19"/>
  <c r="A14" i="19"/>
  <c r="A74" i="24"/>
  <c r="A70" i="24"/>
  <c r="A66" i="24"/>
  <c r="G69" i="24" s="1"/>
  <c r="H69" i="24" s="1"/>
  <c r="A62" i="24"/>
  <c r="A58" i="24"/>
  <c r="A54" i="24"/>
  <c r="A50" i="24"/>
  <c r="A46" i="24"/>
  <c r="A38" i="24"/>
  <c r="A42" i="24"/>
  <c r="A34" i="24"/>
  <c r="G36" i="24" s="1"/>
  <c r="H36" i="24" s="1"/>
  <c r="A30" i="24"/>
  <c r="A26" i="24"/>
  <c r="A22" i="24"/>
  <c r="A18" i="24"/>
  <c r="A14" i="24"/>
  <c r="M1" i="25"/>
  <c r="L1" i="22"/>
  <c r="W1" i="24"/>
  <c r="W1" i="19"/>
  <c r="Q1" i="21"/>
  <c r="Q1" i="15"/>
  <c r="F1" i="18"/>
  <c r="G56" i="21"/>
  <c r="F56" i="21"/>
  <c r="G52" i="21"/>
  <c r="F52" i="21"/>
  <c r="G48" i="21"/>
  <c r="F48" i="21"/>
  <c r="G44" i="21"/>
  <c r="G37" i="21"/>
  <c r="F37" i="21"/>
  <c r="C9" i="25"/>
  <c r="C11" i="25"/>
  <c r="C13" i="25"/>
  <c r="C15" i="25"/>
  <c r="C17" i="25"/>
  <c r="C19" i="25"/>
  <c r="C21" i="25"/>
  <c r="C23" i="25"/>
  <c r="C25" i="25"/>
  <c r="C27" i="25"/>
  <c r="C29" i="25"/>
  <c r="C31" i="25"/>
  <c r="C33" i="25"/>
  <c r="C35" i="25"/>
  <c r="C37" i="25"/>
  <c r="C39" i="25"/>
  <c r="A36" i="25"/>
  <c r="A38" i="25"/>
  <c r="A8" i="25"/>
  <c r="A10" i="25"/>
  <c r="A12" i="25"/>
  <c r="A14" i="25"/>
  <c r="A16" i="25"/>
  <c r="A18" i="25"/>
  <c r="A20" i="25"/>
  <c r="A22" i="25"/>
  <c r="A24" i="25"/>
  <c r="A26" i="25"/>
  <c r="A28" i="25"/>
  <c r="A30" i="25"/>
  <c r="A32" i="25"/>
  <c r="A34" i="25"/>
  <c r="C7" i="25"/>
  <c r="A6" i="25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6" i="22"/>
  <c r="A19" i="22"/>
  <c r="A20" i="22"/>
  <c r="A21" i="22"/>
  <c r="A22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6" i="22"/>
  <c r="C75" i="24"/>
  <c r="C71" i="24"/>
  <c r="C67" i="24"/>
  <c r="C63" i="24"/>
  <c r="C59" i="24"/>
  <c r="C55" i="24"/>
  <c r="C51" i="24"/>
  <c r="C47" i="24"/>
  <c r="C43" i="24"/>
  <c r="C39" i="24"/>
  <c r="C35" i="24"/>
  <c r="C31" i="24"/>
  <c r="C27" i="24"/>
  <c r="C23" i="24"/>
  <c r="C19" i="24"/>
  <c r="C15" i="24"/>
  <c r="C11" i="24"/>
  <c r="C15" i="19"/>
  <c r="C75" i="19"/>
  <c r="C71" i="19"/>
  <c r="C67" i="19"/>
  <c r="C63" i="19"/>
  <c r="C59" i="19"/>
  <c r="C55" i="19"/>
  <c r="C51" i="19"/>
  <c r="C47" i="19"/>
  <c r="C43" i="19"/>
  <c r="C39" i="19"/>
  <c r="C35" i="19"/>
  <c r="C31" i="19"/>
  <c r="C27" i="19"/>
  <c r="C23" i="19"/>
  <c r="C19" i="19"/>
  <c r="C11" i="19"/>
  <c r="I5" i="24"/>
  <c r="J5" i="24"/>
  <c r="I10" i="24"/>
  <c r="J10" i="24"/>
  <c r="U11" i="24"/>
  <c r="U12" i="24"/>
  <c r="U13" i="24"/>
  <c r="I14" i="24"/>
  <c r="J14" i="24"/>
  <c r="U15" i="24"/>
  <c r="U16" i="24"/>
  <c r="U17" i="24"/>
  <c r="I18" i="24"/>
  <c r="J18" i="24"/>
  <c r="U19" i="24"/>
  <c r="U20" i="24"/>
  <c r="U21" i="24"/>
  <c r="I22" i="24"/>
  <c r="J22" i="24"/>
  <c r="U23" i="24"/>
  <c r="U24" i="24"/>
  <c r="U25" i="24"/>
  <c r="I26" i="24"/>
  <c r="J26" i="24"/>
  <c r="U27" i="24"/>
  <c r="U28" i="24"/>
  <c r="U29" i="24"/>
  <c r="I30" i="24"/>
  <c r="J30" i="24"/>
  <c r="U31" i="24"/>
  <c r="U32" i="24"/>
  <c r="U33" i="24"/>
  <c r="I34" i="24"/>
  <c r="J34" i="24"/>
  <c r="U35" i="24"/>
  <c r="U36" i="24"/>
  <c r="U37" i="24"/>
  <c r="I38" i="24"/>
  <c r="J38" i="24"/>
  <c r="U39" i="24"/>
  <c r="U40" i="24"/>
  <c r="U41" i="24"/>
  <c r="I42" i="24"/>
  <c r="J42" i="24"/>
  <c r="U43" i="24"/>
  <c r="U44" i="24"/>
  <c r="U45" i="24"/>
  <c r="I46" i="24"/>
  <c r="J46" i="24"/>
  <c r="U47" i="24"/>
  <c r="U48" i="24"/>
  <c r="U49" i="24"/>
  <c r="I50" i="24"/>
  <c r="J50" i="24"/>
  <c r="U51" i="24"/>
  <c r="U52" i="24"/>
  <c r="U53" i="24"/>
  <c r="I54" i="24"/>
  <c r="J54" i="24"/>
  <c r="U55" i="24"/>
  <c r="U56" i="24"/>
  <c r="U57" i="24"/>
  <c r="I58" i="24"/>
  <c r="J58" i="24"/>
  <c r="U59" i="24"/>
  <c r="U60" i="24"/>
  <c r="U61" i="24"/>
  <c r="I62" i="24"/>
  <c r="J62" i="24"/>
  <c r="U63" i="24"/>
  <c r="U64" i="24"/>
  <c r="U65" i="24"/>
  <c r="I66" i="24"/>
  <c r="J66" i="24"/>
  <c r="U67" i="24"/>
  <c r="U68" i="24"/>
  <c r="U69" i="24"/>
  <c r="I70" i="24"/>
  <c r="J70" i="24"/>
  <c r="K70" i="24" s="1"/>
  <c r="U71" i="24"/>
  <c r="U72" i="24"/>
  <c r="U73" i="24"/>
  <c r="I74" i="24"/>
  <c r="J74" i="24"/>
  <c r="U75" i="24"/>
  <c r="U76" i="24"/>
  <c r="U77" i="24"/>
  <c r="O11" i="21"/>
  <c r="M17" i="21"/>
  <c r="M45" i="21"/>
  <c r="M18" i="21"/>
  <c r="M46" i="21"/>
  <c r="M19" i="21"/>
  <c r="M47" i="21"/>
  <c r="F20" i="21"/>
  <c r="G20" i="21"/>
  <c r="H20" i="21" s="1"/>
  <c r="O20" i="21" s="1"/>
  <c r="M21" i="21"/>
  <c r="M49" i="21"/>
  <c r="M22" i="21"/>
  <c r="M50" i="21"/>
  <c r="M23" i="21"/>
  <c r="M51" i="21"/>
  <c r="F24" i="21"/>
  <c r="G24" i="21"/>
  <c r="M25" i="21"/>
  <c r="M53" i="21"/>
  <c r="M26" i="21"/>
  <c r="M54" i="21"/>
  <c r="M27" i="21"/>
  <c r="M55" i="21"/>
  <c r="F28" i="21"/>
  <c r="G28" i="21"/>
  <c r="M29" i="21"/>
  <c r="M57" i="21"/>
  <c r="M30" i="21"/>
  <c r="M58" i="21"/>
  <c r="M31" i="21"/>
  <c r="M59" i="21"/>
  <c r="H7" i="15"/>
  <c r="H8" i="15" s="1"/>
  <c r="H9" i="15" s="1"/>
  <c r="H10" i="15" s="1"/>
  <c r="H11" i="15" s="1"/>
  <c r="I5" i="19"/>
  <c r="J5" i="19"/>
  <c r="I10" i="19"/>
  <c r="J10" i="19"/>
  <c r="U11" i="19"/>
  <c r="U12" i="19"/>
  <c r="U13" i="19"/>
  <c r="I14" i="19"/>
  <c r="J14" i="19"/>
  <c r="U15" i="19"/>
  <c r="U16" i="19"/>
  <c r="U17" i="19"/>
  <c r="I18" i="19"/>
  <c r="J18" i="19"/>
  <c r="U19" i="19"/>
  <c r="U20" i="19"/>
  <c r="U21" i="19"/>
  <c r="I22" i="19"/>
  <c r="J22" i="19"/>
  <c r="U23" i="19"/>
  <c r="U24" i="19"/>
  <c r="U25" i="19"/>
  <c r="I26" i="19"/>
  <c r="J26" i="19"/>
  <c r="U27" i="19"/>
  <c r="U28" i="19"/>
  <c r="U29" i="19"/>
  <c r="I30" i="19"/>
  <c r="J30" i="19"/>
  <c r="U31" i="19"/>
  <c r="U32" i="19"/>
  <c r="U33" i="19"/>
  <c r="I34" i="19"/>
  <c r="J34" i="19"/>
  <c r="U35" i="19"/>
  <c r="U36" i="19"/>
  <c r="U37" i="19"/>
  <c r="I38" i="19"/>
  <c r="J38" i="19"/>
  <c r="U39" i="19"/>
  <c r="U40" i="19"/>
  <c r="U41" i="19"/>
  <c r="I42" i="19"/>
  <c r="J42" i="19"/>
  <c r="U43" i="19"/>
  <c r="U44" i="19"/>
  <c r="U45" i="19"/>
  <c r="I46" i="19"/>
  <c r="J46" i="19"/>
  <c r="U47" i="19"/>
  <c r="U48" i="19"/>
  <c r="U49" i="19"/>
  <c r="I50" i="19"/>
  <c r="J50" i="19"/>
  <c r="U51" i="19"/>
  <c r="U52" i="19"/>
  <c r="U53" i="19"/>
  <c r="I54" i="19"/>
  <c r="J54" i="19"/>
  <c r="U55" i="19"/>
  <c r="U56" i="19"/>
  <c r="U57" i="19"/>
  <c r="I58" i="19"/>
  <c r="J58" i="19"/>
  <c r="U59" i="19"/>
  <c r="U60" i="19"/>
  <c r="U61" i="19"/>
  <c r="I62" i="19"/>
  <c r="J62" i="19"/>
  <c r="U63" i="19"/>
  <c r="U64" i="19"/>
  <c r="U65" i="19"/>
  <c r="I66" i="19"/>
  <c r="J66" i="19"/>
  <c r="U67" i="19"/>
  <c r="U68" i="19"/>
  <c r="U69" i="19"/>
  <c r="I70" i="19"/>
  <c r="J70" i="19"/>
  <c r="U71" i="19"/>
  <c r="U72" i="19"/>
  <c r="U73" i="19"/>
  <c r="I74" i="19"/>
  <c r="J74" i="19"/>
  <c r="U75" i="19"/>
  <c r="U76" i="19"/>
  <c r="U77" i="19"/>
  <c r="D7" i="15"/>
  <c r="D8" i="15" s="1"/>
  <c r="D9" i="15" s="1"/>
  <c r="D10" i="15" s="1"/>
  <c r="K54" i="19" l="1"/>
  <c r="K42" i="19"/>
  <c r="K62" i="19"/>
  <c r="K46" i="19"/>
  <c r="K30" i="19"/>
  <c r="H28" i="21"/>
  <c r="O28" i="21" s="1"/>
  <c r="H24" i="21"/>
  <c r="O24" i="21" s="1"/>
  <c r="K22" i="24"/>
  <c r="K22" i="19"/>
  <c r="G8" i="24"/>
  <c r="H8" i="24" s="1"/>
  <c r="H44" i="21"/>
  <c r="O44" i="21" s="1"/>
  <c r="G6" i="24"/>
  <c r="G16" i="24"/>
  <c r="H16" i="24" s="1"/>
  <c r="G7" i="19"/>
  <c r="H7" i="19" s="1"/>
  <c r="G8" i="19"/>
  <c r="H8" i="19" s="1"/>
  <c r="G11" i="24"/>
  <c r="H11" i="24" s="1"/>
  <c r="P10" i="24" s="1"/>
  <c r="W11" i="24" s="1"/>
  <c r="K66" i="24"/>
  <c r="K74" i="24"/>
  <c r="K42" i="24"/>
  <c r="G77" i="19"/>
  <c r="H77" i="19" s="1"/>
  <c r="H6" i="24"/>
  <c r="H6" i="19"/>
  <c r="K5" i="19"/>
  <c r="K10" i="24"/>
  <c r="K54" i="24"/>
  <c r="K38" i="24"/>
  <c r="K70" i="19"/>
  <c r="K66" i="19"/>
  <c r="K50" i="19"/>
  <c r="K18" i="19"/>
  <c r="G37" i="19"/>
  <c r="H37" i="19" s="1"/>
  <c r="G52" i="19"/>
  <c r="H52" i="19" s="1"/>
  <c r="G76" i="19"/>
  <c r="H76" i="19" s="1"/>
  <c r="G49" i="24"/>
  <c r="H49" i="24" s="1"/>
  <c r="G63" i="24"/>
  <c r="H63" i="24" s="1"/>
  <c r="P62" i="24" s="1"/>
  <c r="W63" i="24" s="1"/>
  <c r="G16" i="19"/>
  <c r="H16" i="19" s="1"/>
  <c r="G31" i="19"/>
  <c r="H31" i="19" s="1"/>
  <c r="P30" i="19" s="1"/>
  <c r="G49" i="19"/>
  <c r="H49" i="19" s="1"/>
  <c r="G65" i="19"/>
  <c r="H65" i="19" s="1"/>
  <c r="H48" i="21"/>
  <c r="O48" i="21" s="1"/>
  <c r="H56" i="21"/>
  <c r="O56" i="21" s="1"/>
  <c r="G33" i="19"/>
  <c r="H33" i="19" s="1"/>
  <c r="G48" i="19"/>
  <c r="H48" i="19" s="1"/>
  <c r="G69" i="19"/>
  <c r="H69" i="19" s="1"/>
  <c r="G32" i="24"/>
  <c r="H32" i="24" s="1"/>
  <c r="G61" i="24"/>
  <c r="H61" i="24" s="1"/>
  <c r="G27" i="24"/>
  <c r="H27" i="24" s="1"/>
  <c r="G39" i="24"/>
  <c r="H39" i="24" s="1"/>
  <c r="O38" i="24" s="1"/>
  <c r="E20" i="25" s="1"/>
  <c r="G76" i="24"/>
  <c r="H76" i="24" s="1"/>
  <c r="G29" i="19"/>
  <c r="H29" i="19" s="1"/>
  <c r="G59" i="19"/>
  <c r="H59" i="19" s="1"/>
  <c r="O58" i="19" s="1"/>
  <c r="D30" i="25" s="1"/>
  <c r="G75" i="19"/>
  <c r="H75" i="19" s="1"/>
  <c r="O74" i="19" s="1"/>
  <c r="H7" i="24"/>
  <c r="G28" i="19"/>
  <c r="H28" i="19" s="1"/>
  <c r="G45" i="19"/>
  <c r="H45" i="19" s="1"/>
  <c r="G64" i="19"/>
  <c r="H64" i="19" s="1"/>
  <c r="G28" i="24"/>
  <c r="H28" i="24" s="1"/>
  <c r="G52" i="24"/>
  <c r="H52" i="24" s="1"/>
  <c r="G45" i="24"/>
  <c r="H45" i="24" s="1"/>
  <c r="G55" i="24"/>
  <c r="H55" i="24" s="1"/>
  <c r="O54" i="24" s="1"/>
  <c r="E28" i="25" s="1"/>
  <c r="G73" i="24"/>
  <c r="H73" i="24" s="1"/>
  <c r="G24" i="19"/>
  <c r="H24" i="19" s="1"/>
  <c r="G40" i="19"/>
  <c r="H40" i="19" s="1"/>
  <c r="G71" i="19"/>
  <c r="H71" i="19" s="1"/>
  <c r="P70" i="19" s="1"/>
  <c r="G13" i="19"/>
  <c r="H13" i="19" s="1"/>
  <c r="H52" i="21"/>
  <c r="O52" i="21" s="1"/>
  <c r="G17" i="19"/>
  <c r="H17" i="19" s="1"/>
  <c r="G44" i="19"/>
  <c r="H44" i="19" s="1"/>
  <c r="G53" i="19"/>
  <c r="H53" i="19" s="1"/>
  <c r="G41" i="24"/>
  <c r="H41" i="24" s="1"/>
  <c r="G19" i="24"/>
  <c r="H19" i="24" s="1"/>
  <c r="G35" i="24"/>
  <c r="H35" i="24" s="1"/>
  <c r="P34" i="24" s="1"/>
  <c r="G67" i="24"/>
  <c r="H67" i="24" s="1"/>
  <c r="O66" i="24" s="1"/>
  <c r="E34" i="25" s="1"/>
  <c r="G19" i="19"/>
  <c r="H19" i="19" s="1"/>
  <c r="G36" i="19"/>
  <c r="H36" i="19" s="1"/>
  <c r="K38" i="19"/>
  <c r="K62" i="24"/>
  <c r="K50" i="24"/>
  <c r="K46" i="24"/>
  <c r="K30" i="24"/>
  <c r="K26" i="24"/>
  <c r="K18" i="24"/>
  <c r="G20" i="24"/>
  <c r="H20" i="24" s="1"/>
  <c r="G65" i="24"/>
  <c r="H65" i="24" s="1"/>
  <c r="G72" i="24"/>
  <c r="H72" i="24" s="1"/>
  <c r="G57" i="24"/>
  <c r="H57" i="24" s="1"/>
  <c r="K58" i="19"/>
  <c r="K34" i="19"/>
  <c r="K10" i="19"/>
  <c r="K58" i="24"/>
  <c r="K5" i="24"/>
  <c r="G32" i="19"/>
  <c r="H32" i="19" s="1"/>
  <c r="G73" i="19"/>
  <c r="H73" i="19" s="1"/>
  <c r="G17" i="24"/>
  <c r="H17" i="24" s="1"/>
  <c r="G29" i="24"/>
  <c r="H29" i="24" s="1"/>
  <c r="G37" i="24"/>
  <c r="H37" i="24" s="1"/>
  <c r="G48" i="24"/>
  <c r="H48" i="24" s="1"/>
  <c r="G60" i="24"/>
  <c r="H60" i="24" s="1"/>
  <c r="G68" i="24"/>
  <c r="H68" i="24" s="1"/>
  <c r="G15" i="24"/>
  <c r="H15" i="24" s="1"/>
  <c r="O14" i="24" s="1"/>
  <c r="E8" i="25" s="1"/>
  <c r="G31" i="24"/>
  <c r="H31" i="24" s="1"/>
  <c r="G47" i="24"/>
  <c r="H47" i="24" s="1"/>
  <c r="O46" i="24" s="1"/>
  <c r="E24" i="25" s="1"/>
  <c r="G59" i="24"/>
  <c r="H59" i="24" s="1"/>
  <c r="P58" i="24" s="1"/>
  <c r="G71" i="24"/>
  <c r="H71" i="24" s="1"/>
  <c r="O70" i="24" s="1"/>
  <c r="K74" i="19"/>
  <c r="K26" i="19"/>
  <c r="K14" i="19"/>
  <c r="K34" i="24"/>
  <c r="K14" i="24"/>
  <c r="G21" i="19"/>
  <c r="H21" i="19" s="1"/>
  <c r="G25" i="24"/>
  <c r="H25" i="24" s="1"/>
  <c r="G33" i="24"/>
  <c r="H33" i="24" s="1"/>
  <c r="G44" i="24"/>
  <c r="H44" i="24" s="1"/>
  <c r="G53" i="24"/>
  <c r="H53" i="24" s="1"/>
  <c r="G64" i="24"/>
  <c r="H64" i="24" s="1"/>
  <c r="G23" i="24"/>
  <c r="H23" i="24" s="1"/>
  <c r="G43" i="24"/>
  <c r="H43" i="24" s="1"/>
  <c r="O42" i="24" s="1"/>
  <c r="E22" i="25" s="1"/>
  <c r="G51" i="24"/>
  <c r="H51" i="24" s="1"/>
  <c r="P50" i="24" s="1"/>
  <c r="G13" i="24"/>
  <c r="H13" i="24" s="1"/>
  <c r="G21" i="24"/>
  <c r="H21" i="24" s="1"/>
  <c r="G20" i="19"/>
  <c r="H20" i="19" s="1"/>
  <c r="G41" i="19"/>
  <c r="H41" i="19" s="1"/>
  <c r="G61" i="19"/>
  <c r="H61" i="19" s="1"/>
  <c r="G72" i="19"/>
  <c r="H72" i="19" s="1"/>
  <c r="G27" i="19"/>
  <c r="H27" i="19" s="1"/>
  <c r="O26" i="19" s="1"/>
  <c r="I14" i="25" s="1"/>
  <c r="J14" i="25" s="1"/>
  <c r="G60" i="19"/>
  <c r="H60" i="19" s="1"/>
  <c r="G63" i="19"/>
  <c r="H63" i="19" s="1"/>
  <c r="O62" i="19" s="1"/>
  <c r="G15" i="19"/>
  <c r="H15" i="19" s="1"/>
  <c r="G39" i="19"/>
  <c r="H39" i="19" s="1"/>
  <c r="O38" i="19" s="1"/>
  <c r="G47" i="19"/>
  <c r="H47" i="19" s="1"/>
  <c r="P46" i="19" s="1"/>
  <c r="G56" i="19"/>
  <c r="H56" i="19" s="1"/>
  <c r="G67" i="19"/>
  <c r="H67" i="19" s="1"/>
  <c r="O66" i="19" s="1"/>
  <c r="G43" i="19"/>
  <c r="H43" i="19" s="1"/>
  <c r="P42" i="19" s="1"/>
  <c r="G51" i="19"/>
  <c r="H51" i="19" s="1"/>
  <c r="O50" i="19" s="1"/>
  <c r="I26" i="25" s="1"/>
  <c r="J26" i="25" s="1"/>
  <c r="G11" i="19"/>
  <c r="H11" i="19" s="1"/>
  <c r="D11" i="15"/>
  <c r="M7" i="15" s="1"/>
  <c r="G12" i="19"/>
  <c r="H12" i="19" s="1"/>
  <c r="G12" i="24"/>
  <c r="H12" i="24" s="1"/>
  <c r="G68" i="19"/>
  <c r="H68" i="19" s="1"/>
  <c r="G24" i="24"/>
  <c r="H24" i="24" s="1"/>
  <c r="G40" i="24"/>
  <c r="H40" i="24" s="1"/>
  <c r="G56" i="24"/>
  <c r="H56" i="24" s="1"/>
  <c r="G75" i="24"/>
  <c r="H75" i="24" s="1"/>
  <c r="O74" i="24" s="1"/>
  <c r="E38" i="25" s="1"/>
  <c r="G23" i="19"/>
  <c r="H23" i="19" s="1"/>
  <c r="G35" i="19"/>
  <c r="H35" i="19" s="1"/>
  <c r="G55" i="19"/>
  <c r="H55" i="19" s="1"/>
  <c r="O54" i="19" s="1"/>
  <c r="G25" i="19"/>
  <c r="H25" i="19" s="1"/>
  <c r="G57" i="19"/>
  <c r="H57" i="19" s="1"/>
  <c r="G77" i="24"/>
  <c r="H77" i="24" s="1"/>
  <c r="O30" i="19"/>
  <c r="M12" i="15"/>
  <c r="M10" i="15"/>
  <c r="N10" i="15" s="1"/>
  <c r="M11" i="15"/>
  <c r="P54" i="24" l="1"/>
  <c r="W55" i="24" s="1"/>
  <c r="O34" i="24"/>
  <c r="E18" i="25" s="1"/>
  <c r="P66" i="24"/>
  <c r="Q66" i="24" s="1"/>
  <c r="P38" i="24"/>
  <c r="W39" i="24" s="1"/>
  <c r="O18" i="24"/>
  <c r="E10" i="25" s="1"/>
  <c r="P26" i="24"/>
  <c r="O22" i="24"/>
  <c r="E12" i="25" s="1"/>
  <c r="O30" i="24"/>
  <c r="E16" i="25" s="1"/>
  <c r="P5" i="24"/>
  <c r="O18" i="19"/>
  <c r="I10" i="25" s="1"/>
  <c r="J10" i="25" s="1"/>
  <c r="P22" i="19"/>
  <c r="W23" i="19" s="1"/>
  <c r="O10" i="19"/>
  <c r="D6" i="25" s="1"/>
  <c r="P14" i="19"/>
  <c r="O50" i="24"/>
  <c r="E26" i="25" s="1"/>
  <c r="P18" i="24"/>
  <c r="W19" i="24" s="1"/>
  <c r="P74" i="19"/>
  <c r="W75" i="19" s="1"/>
  <c r="O70" i="19"/>
  <c r="Q70" i="19" s="1"/>
  <c r="P18" i="19"/>
  <c r="W19" i="19" s="1"/>
  <c r="D26" i="25"/>
  <c r="O62" i="24"/>
  <c r="E32" i="25" s="1"/>
  <c r="O26" i="24"/>
  <c r="E14" i="25" s="1"/>
  <c r="P58" i="19"/>
  <c r="W59" i="19" s="1"/>
  <c r="P14" i="24"/>
  <c r="W15" i="24" s="1"/>
  <c r="P30" i="24"/>
  <c r="W31" i="24" s="1"/>
  <c r="P5" i="19"/>
  <c r="W8" i="19" s="1"/>
  <c r="O5" i="24"/>
  <c r="O58" i="24"/>
  <c r="E30" i="25" s="1"/>
  <c r="F30" i="25" s="1"/>
  <c r="G30" i="25" s="1"/>
  <c r="P42" i="24"/>
  <c r="W43" i="24" s="1"/>
  <c r="P46" i="24"/>
  <c r="W47" i="24" s="1"/>
  <c r="O14" i="19"/>
  <c r="D8" i="25" s="1"/>
  <c r="F8" i="25" s="1"/>
  <c r="G8" i="25" s="1"/>
  <c r="P70" i="24"/>
  <c r="W71" i="24" s="1"/>
  <c r="P26" i="19"/>
  <c r="W27" i="19" s="1"/>
  <c r="I30" i="25"/>
  <c r="J30" i="25" s="1"/>
  <c r="P66" i="19"/>
  <c r="W67" i="19" s="1"/>
  <c r="P22" i="24"/>
  <c r="W23" i="24" s="1"/>
  <c r="O42" i="19"/>
  <c r="Q42" i="19" s="1"/>
  <c r="O10" i="24"/>
  <c r="E6" i="25" s="1"/>
  <c r="P10" i="19"/>
  <c r="W11" i="19" s="1"/>
  <c r="D34" i="25"/>
  <c r="F34" i="25" s="1"/>
  <c r="G34" i="25" s="1"/>
  <c r="I34" i="25"/>
  <c r="J34" i="25" s="1"/>
  <c r="P54" i="19"/>
  <c r="Q54" i="19" s="1"/>
  <c r="P50" i="19"/>
  <c r="M6" i="15"/>
  <c r="N6" i="15" s="1"/>
  <c r="P38" i="19"/>
  <c r="W39" i="19" s="1"/>
  <c r="E36" i="25"/>
  <c r="P62" i="19"/>
  <c r="Q62" i="19" s="1"/>
  <c r="D14" i="25"/>
  <c r="O22" i="19"/>
  <c r="I12" i="25" s="1"/>
  <c r="J12" i="25" s="1"/>
  <c r="O5" i="19"/>
  <c r="W43" i="19"/>
  <c r="P74" i="24"/>
  <c r="Q74" i="24" s="1"/>
  <c r="D10" i="25"/>
  <c r="O46" i="19"/>
  <c r="D24" i="25" s="1"/>
  <c r="F24" i="25" s="1"/>
  <c r="G24" i="25" s="1"/>
  <c r="M8" i="15"/>
  <c r="F71" i="19" s="1"/>
  <c r="W8" i="24"/>
  <c r="D38" i="25"/>
  <c r="F38" i="25" s="1"/>
  <c r="G38" i="25" s="1"/>
  <c r="I38" i="25"/>
  <c r="J38" i="25" s="1"/>
  <c r="O34" i="19"/>
  <c r="P34" i="19"/>
  <c r="I32" i="25"/>
  <c r="J32" i="25" s="1"/>
  <c r="D32" i="25"/>
  <c r="W51" i="24"/>
  <c r="D20" i="25"/>
  <c r="F20" i="25" s="1"/>
  <c r="G20" i="25" s="1"/>
  <c r="I20" i="25"/>
  <c r="J20" i="25" s="1"/>
  <c r="W59" i="24"/>
  <c r="W27" i="24"/>
  <c r="I36" i="25"/>
  <c r="J36" i="25" s="1"/>
  <c r="W47" i="19"/>
  <c r="W35" i="24"/>
  <c r="Q34" i="24"/>
  <c r="D28" i="25"/>
  <c r="F28" i="25" s="1"/>
  <c r="G28" i="25" s="1"/>
  <c r="I28" i="25"/>
  <c r="J28" i="25" s="1"/>
  <c r="E57" i="21"/>
  <c r="E49" i="21"/>
  <c r="E38" i="21"/>
  <c r="F11" i="24"/>
  <c r="F21" i="24"/>
  <c r="F35" i="24"/>
  <c r="F44" i="24"/>
  <c r="F53" i="24"/>
  <c r="F67" i="24"/>
  <c r="F8" i="24"/>
  <c r="F17" i="24"/>
  <c r="F31" i="24"/>
  <c r="F40" i="24"/>
  <c r="F49" i="24"/>
  <c r="F63" i="24"/>
  <c r="F72" i="24"/>
  <c r="F77" i="24"/>
  <c r="E36" i="21"/>
  <c r="E35" i="21"/>
  <c r="E59" i="21"/>
  <c r="F6" i="24"/>
  <c r="F20" i="24"/>
  <c r="F29" i="24"/>
  <c r="F43" i="24"/>
  <c r="F52" i="24"/>
  <c r="F61" i="24"/>
  <c r="F7" i="24"/>
  <c r="F16" i="24"/>
  <c r="F25" i="24"/>
  <c r="F39" i="24"/>
  <c r="F48" i="24"/>
  <c r="F57" i="24"/>
  <c r="F71" i="24"/>
  <c r="F76" i="24"/>
  <c r="E40" i="21"/>
  <c r="E41" i="21"/>
  <c r="E42" i="21"/>
  <c r="E39" i="21"/>
  <c r="E53" i="21"/>
  <c r="E45" i="21"/>
  <c r="E34" i="21"/>
  <c r="F19" i="24"/>
  <c r="F28" i="24"/>
  <c r="F37" i="24"/>
  <c r="F51" i="24"/>
  <c r="F60" i="24"/>
  <c r="F69" i="24"/>
  <c r="F15" i="24"/>
  <c r="F24" i="24"/>
  <c r="F33" i="24"/>
  <c r="F47" i="24"/>
  <c r="F56" i="24"/>
  <c r="F65" i="24"/>
  <c r="F75" i="24"/>
  <c r="E50" i="21"/>
  <c r="E46" i="21"/>
  <c r="E47" i="21"/>
  <c r="E43" i="21"/>
  <c r="F13" i="24"/>
  <c r="F27" i="24"/>
  <c r="F36" i="24"/>
  <c r="F45" i="24"/>
  <c r="F59" i="24"/>
  <c r="F68" i="24"/>
  <c r="F12" i="24"/>
  <c r="F23" i="24"/>
  <c r="F32" i="24"/>
  <c r="F41" i="24"/>
  <c r="F55" i="24"/>
  <c r="F64" i="24"/>
  <c r="F73" i="24"/>
  <c r="E55" i="21"/>
  <c r="E51" i="21"/>
  <c r="E58" i="21"/>
  <c r="E54" i="21"/>
  <c r="I16" i="25"/>
  <c r="J16" i="25" s="1"/>
  <c r="D16" i="25"/>
  <c r="W71" i="19"/>
  <c r="W67" i="24"/>
  <c r="F17" i="19"/>
  <c r="E14" i="21"/>
  <c r="F31" i="19"/>
  <c r="F69" i="19"/>
  <c r="E26" i="21"/>
  <c r="E22" i="21"/>
  <c r="F23" i="19"/>
  <c r="F24" i="19"/>
  <c r="E30" i="21"/>
  <c r="F6" i="19"/>
  <c r="F36" i="19"/>
  <c r="F15" i="19"/>
  <c r="F51" i="19"/>
  <c r="F37" i="19"/>
  <c r="E7" i="21"/>
  <c r="E18" i="21"/>
  <c r="W31" i="19"/>
  <c r="Q30" i="19"/>
  <c r="W15" i="19"/>
  <c r="Q38" i="24" l="1"/>
  <c r="Q54" i="24"/>
  <c r="F26" i="25"/>
  <c r="G26" i="25" s="1"/>
  <c r="I6" i="25"/>
  <c r="J6" i="25" s="1"/>
  <c r="D36" i="25"/>
  <c r="Q18" i="19"/>
  <c r="Q50" i="24"/>
  <c r="Q18" i="24"/>
  <c r="F11" i="19"/>
  <c r="F65" i="19"/>
  <c r="F27" i="19"/>
  <c r="F52" i="19"/>
  <c r="F56" i="19"/>
  <c r="E29" i="21"/>
  <c r="F43" i="19"/>
  <c r="L42" i="19" s="1"/>
  <c r="E10" i="21"/>
  <c r="F67" i="19"/>
  <c r="E17" i="21"/>
  <c r="I16" i="21" s="1"/>
  <c r="O18" i="21" s="1"/>
  <c r="F7" i="19"/>
  <c r="E12" i="21"/>
  <c r="F39" i="19"/>
  <c r="Q5" i="24"/>
  <c r="F10" i="25"/>
  <c r="G10" i="25" s="1"/>
  <c r="Q14" i="24"/>
  <c r="F16" i="25"/>
  <c r="G16" i="25" s="1"/>
  <c r="F8" i="19"/>
  <c r="F57" i="19"/>
  <c r="F53" i="19"/>
  <c r="F44" i="19"/>
  <c r="E8" i="21"/>
  <c r="F40" i="19"/>
  <c r="F73" i="19"/>
  <c r="F13" i="19"/>
  <c r="F60" i="19"/>
  <c r="F14" i="25"/>
  <c r="G14" i="25" s="1"/>
  <c r="Q46" i="24"/>
  <c r="Q58" i="24"/>
  <c r="Q74" i="19"/>
  <c r="I8" i="25"/>
  <c r="J8" i="25" s="1"/>
  <c r="Q58" i="19"/>
  <c r="W55" i="19"/>
  <c r="Q14" i="19"/>
  <c r="F32" i="25"/>
  <c r="G32" i="25" s="1"/>
  <c r="Q26" i="19"/>
  <c r="Q62" i="24"/>
  <c r="Q30" i="24"/>
  <c r="Q26" i="24"/>
  <c r="W63" i="19"/>
  <c r="Q42" i="24"/>
  <c r="Q38" i="19"/>
  <c r="Q70" i="24"/>
  <c r="W75" i="24"/>
  <c r="Q66" i="19"/>
  <c r="F6" i="25"/>
  <c r="G6" i="25" s="1"/>
  <c r="E11" i="21"/>
  <c r="F59" i="19"/>
  <c r="M58" i="19" s="1"/>
  <c r="F72" i="19"/>
  <c r="F47" i="19"/>
  <c r="M46" i="19" s="1"/>
  <c r="E13" i="21"/>
  <c r="F32" i="19"/>
  <c r="F45" i="19"/>
  <c r="F33" i="19"/>
  <c r="L30" i="19" s="1"/>
  <c r="F76" i="19"/>
  <c r="E25" i="21"/>
  <c r="I24" i="21" s="1"/>
  <c r="O26" i="21" s="1"/>
  <c r="E27" i="21"/>
  <c r="F19" i="19"/>
  <c r="L18" i="19" s="1"/>
  <c r="F20" i="19"/>
  <c r="F63" i="19"/>
  <c r="M62" i="19" s="1"/>
  <c r="E15" i="21"/>
  <c r="F64" i="19"/>
  <c r="F77" i="19"/>
  <c r="F49" i="19"/>
  <c r="E21" i="21"/>
  <c r="F16" i="19"/>
  <c r="M14" i="19" s="1"/>
  <c r="F29" i="19"/>
  <c r="F25" i="19"/>
  <c r="F68" i="19"/>
  <c r="E31" i="21"/>
  <c r="F75" i="19"/>
  <c r="M74" i="19" s="1"/>
  <c r="F12" i="19"/>
  <c r="F55" i="19"/>
  <c r="M54" i="19" s="1"/>
  <c r="E6" i="21"/>
  <c r="J5" i="21" s="1"/>
  <c r="E19" i="21"/>
  <c r="F48" i="19"/>
  <c r="F61" i="19"/>
  <c r="F41" i="19"/>
  <c r="L38" i="19" s="1"/>
  <c r="E23" i="21"/>
  <c r="F21" i="19"/>
  <c r="F35" i="19"/>
  <c r="L34" i="19" s="1"/>
  <c r="F28" i="19"/>
  <c r="Q22" i="24"/>
  <c r="I22" i="25"/>
  <c r="J22" i="25" s="1"/>
  <c r="D22" i="25"/>
  <c r="F22" i="25" s="1"/>
  <c r="G22" i="25" s="1"/>
  <c r="Q10" i="19"/>
  <c r="Q10" i="24"/>
  <c r="W51" i="19"/>
  <c r="Q50" i="19"/>
  <c r="F36" i="25"/>
  <c r="G36" i="25" s="1"/>
  <c r="Q22" i="19"/>
  <c r="D12" i="25"/>
  <c r="F12" i="25" s="1"/>
  <c r="G12" i="25" s="1"/>
  <c r="Q5" i="19"/>
  <c r="Q46" i="19"/>
  <c r="I24" i="25"/>
  <c r="J24" i="25" s="1"/>
  <c r="D18" i="25"/>
  <c r="F18" i="25" s="1"/>
  <c r="G18" i="25" s="1"/>
  <c r="I18" i="25"/>
  <c r="J18" i="25" s="1"/>
  <c r="W35" i="19"/>
  <c r="Q34" i="19"/>
  <c r="L70" i="19"/>
  <c r="M70" i="19"/>
  <c r="M26" i="24"/>
  <c r="L26" i="24"/>
  <c r="L14" i="24"/>
  <c r="M14" i="24"/>
  <c r="I44" i="21"/>
  <c r="O46" i="21" s="1"/>
  <c r="J44" i="21"/>
  <c r="L42" i="24"/>
  <c r="M42" i="24"/>
  <c r="M30" i="24"/>
  <c r="L30" i="24"/>
  <c r="M10" i="24"/>
  <c r="L10" i="24"/>
  <c r="M66" i="19"/>
  <c r="L66" i="19"/>
  <c r="M30" i="19"/>
  <c r="J28" i="21"/>
  <c r="I28" i="21"/>
  <c r="M54" i="24"/>
  <c r="L54" i="24"/>
  <c r="L50" i="24"/>
  <c r="M50" i="24"/>
  <c r="I33" i="21"/>
  <c r="O34" i="21" s="1"/>
  <c r="J33" i="21"/>
  <c r="L70" i="24"/>
  <c r="M70" i="24"/>
  <c r="L5" i="24"/>
  <c r="M5" i="24"/>
  <c r="M66" i="24"/>
  <c r="L66" i="24"/>
  <c r="J56" i="21"/>
  <c r="I56" i="21"/>
  <c r="O58" i="21" s="1"/>
  <c r="L46" i="19"/>
  <c r="M22" i="24"/>
  <c r="L22" i="24"/>
  <c r="M74" i="24"/>
  <c r="L74" i="24"/>
  <c r="L18" i="24"/>
  <c r="M18" i="24"/>
  <c r="M38" i="24"/>
  <c r="L38" i="24"/>
  <c r="L34" i="24"/>
  <c r="M34" i="24"/>
  <c r="J48" i="21"/>
  <c r="I48" i="21"/>
  <c r="O50" i="21" s="1"/>
  <c r="M50" i="19"/>
  <c r="L50" i="19"/>
  <c r="L5" i="19"/>
  <c r="M5" i="19"/>
  <c r="M10" i="19"/>
  <c r="L10" i="19"/>
  <c r="L22" i="19"/>
  <c r="M22" i="19"/>
  <c r="M42" i="19"/>
  <c r="M38" i="19"/>
  <c r="J9" i="21"/>
  <c r="I9" i="21"/>
  <c r="M58" i="24"/>
  <c r="L58" i="24"/>
  <c r="M46" i="24"/>
  <c r="L46" i="24"/>
  <c r="J52" i="21"/>
  <c r="I52" i="21"/>
  <c r="O54" i="21" s="1"/>
  <c r="M62" i="24"/>
  <c r="L62" i="24"/>
  <c r="J37" i="21"/>
  <c r="I37" i="21"/>
  <c r="L62" i="19" l="1"/>
  <c r="L54" i="19"/>
  <c r="J16" i="21"/>
  <c r="L58" i="19"/>
  <c r="N58" i="19" s="1"/>
  <c r="L26" i="19"/>
  <c r="M26" i="19"/>
  <c r="M18" i="19"/>
  <c r="N18" i="19" s="1"/>
  <c r="L14" i="19"/>
  <c r="J24" i="21"/>
  <c r="J20" i="21"/>
  <c r="I20" i="21"/>
  <c r="O22" i="21" s="1"/>
  <c r="L74" i="19"/>
  <c r="M34" i="19"/>
  <c r="N34" i="19" s="1"/>
  <c r="I5" i="21"/>
  <c r="O6" i="21" s="1"/>
  <c r="K9" i="21"/>
  <c r="K48" i="21"/>
  <c r="N46" i="19"/>
  <c r="K56" i="21"/>
  <c r="N66" i="19"/>
  <c r="N46" i="24"/>
  <c r="N38" i="24"/>
  <c r="N74" i="24"/>
  <c r="N54" i="24"/>
  <c r="N10" i="24"/>
  <c r="N62" i="24"/>
  <c r="K16" i="21"/>
  <c r="N34" i="24"/>
  <c r="N18" i="24"/>
  <c r="N62" i="19"/>
  <c r="K24" i="21"/>
  <c r="N70" i="24"/>
  <c r="N50" i="24"/>
  <c r="K44" i="21"/>
  <c r="N54" i="19"/>
  <c r="N42" i="19"/>
  <c r="N5" i="19"/>
  <c r="N5" i="24"/>
  <c r="K33" i="21"/>
  <c r="N30" i="19"/>
  <c r="N42" i="24"/>
  <c r="N14" i="24"/>
  <c r="N70" i="19"/>
  <c r="N74" i="19"/>
  <c r="N22" i="19"/>
  <c r="K37" i="21"/>
  <c r="K52" i="21"/>
  <c r="N58" i="24"/>
  <c r="N38" i="19"/>
  <c r="N10" i="19"/>
  <c r="N50" i="19"/>
  <c r="N22" i="24"/>
  <c r="N66" i="24"/>
  <c r="K28" i="21"/>
  <c r="N14" i="19"/>
  <c r="N30" i="24"/>
  <c r="N26" i="24"/>
  <c r="N26" i="19" l="1"/>
  <c r="K5" i="21"/>
  <c r="K20" i="21"/>
</calcChain>
</file>

<file path=xl/sharedStrings.xml><?xml version="1.0" encoding="utf-8"?>
<sst xmlns="http://schemas.openxmlformats.org/spreadsheetml/2006/main" count="1063" uniqueCount="185">
  <si>
    <t>Vehicle</t>
  </si>
  <si>
    <t>Code</t>
  </si>
  <si>
    <t>mean</t>
  </si>
  <si>
    <t>SD</t>
  </si>
  <si>
    <t>STANDARD</t>
  </si>
  <si>
    <t>Conc/
replicate</t>
  </si>
  <si>
    <t>REF CTRL A</t>
  </si>
  <si>
    <t>CO-ELUTION CTRL</t>
  </si>
  <si>
    <t>REF CTRL B</t>
  </si>
  <si>
    <t>REF CTRL C</t>
  </si>
  <si>
    <t>r1</t>
  </si>
  <si>
    <t>r2</t>
  </si>
  <si>
    <t>r3</t>
  </si>
  <si>
    <t>r4</t>
  </si>
  <si>
    <t>r5</t>
  </si>
  <si>
    <t>r6</t>
  </si>
  <si>
    <t>xx</t>
  </si>
  <si>
    <t>CV</t>
  </si>
  <si>
    <t>Peak Area</t>
  </si>
  <si>
    <t>Precipitates</t>
  </si>
  <si>
    <t>Co-elution</t>
  </si>
  <si>
    <t>STD1</t>
  </si>
  <si>
    <t>STD2</t>
  </si>
  <si>
    <t>STD3</t>
  </si>
  <si>
    <t>STD4</t>
  </si>
  <si>
    <t>STD5</t>
  </si>
  <si>
    <t>STD6</t>
  </si>
  <si>
    <t>Acetonitrile</t>
  </si>
  <si>
    <t>Criterion</t>
  </si>
  <si>
    <t>Criterion met?</t>
  </si>
  <si>
    <t>Laboratory</t>
  </si>
  <si>
    <t>Technician</t>
  </si>
  <si>
    <t>Solvent used</t>
  </si>
  <si>
    <t>Enter any comment or observations made during the run in the following section:</t>
  </si>
  <si>
    <t>(if needed)</t>
  </si>
  <si>
    <r>
      <t>Peak Area at 2</t>
    </r>
    <r>
      <rPr>
        <sz val="10"/>
        <rFont val="Arial"/>
        <family val="2"/>
      </rPr>
      <t>81</t>
    </r>
    <r>
      <rPr>
        <sz val="10"/>
        <rFont val="Arial"/>
        <family val="2"/>
      </rPr>
      <t xml:space="preserve"> nm</t>
    </r>
    <phoneticPr fontId="0" type="noConversion"/>
  </si>
  <si>
    <r>
      <t>N</t>
    </r>
    <r>
      <rPr>
        <b/>
        <sz val="10"/>
        <rFont val="Arial"/>
        <family val="2"/>
      </rPr>
      <t>AC</t>
    </r>
    <phoneticPr fontId="0" type="noConversion"/>
  </si>
  <si>
    <r>
      <t>N</t>
    </r>
    <r>
      <rPr>
        <sz val="10"/>
        <rFont val="Arial"/>
        <family val="2"/>
      </rPr>
      <t>AC</t>
    </r>
    <r>
      <rPr>
        <sz val="10"/>
        <rFont val="Arial"/>
        <family val="2"/>
      </rPr>
      <t>: r2 &gt; 0,99</t>
    </r>
    <phoneticPr fontId="0" type="noConversion"/>
  </si>
  <si>
    <r>
      <t>N</t>
    </r>
    <r>
      <rPr>
        <sz val="10"/>
        <rFont val="Arial"/>
        <family val="2"/>
      </rPr>
      <t>AC</t>
    </r>
    <r>
      <rPr>
        <sz val="10"/>
        <rFont val="Arial"/>
        <family val="2"/>
      </rPr>
      <t xml:space="preserve"> R2</t>
    </r>
    <phoneticPr fontId="0" type="noConversion"/>
  </si>
  <si>
    <r>
      <t>N</t>
    </r>
    <r>
      <rPr>
        <sz val="10"/>
        <rFont val="Arial"/>
        <family val="2"/>
      </rPr>
      <t>AC</t>
    </r>
    <r>
      <rPr>
        <sz val="10"/>
        <rFont val="Arial"/>
        <family val="2"/>
      </rPr>
      <t xml:space="preserve"> Intercept</t>
    </r>
    <phoneticPr fontId="0" type="noConversion"/>
  </si>
  <si>
    <r>
      <t>N</t>
    </r>
    <r>
      <rPr>
        <sz val="10"/>
        <rFont val="Arial"/>
        <family val="2"/>
      </rPr>
      <t>AC</t>
    </r>
    <r>
      <rPr>
        <sz val="10"/>
        <rFont val="Arial"/>
        <family val="2"/>
      </rPr>
      <t xml:space="preserve"> Slope</t>
    </r>
    <phoneticPr fontId="0" type="noConversion"/>
  </si>
  <si>
    <t>NAC Concentration (μM)</t>
    <phoneticPr fontId="0" type="noConversion"/>
  </si>
  <si>
    <t>Peak Area at 281 nm</t>
  </si>
  <si>
    <t>xx</t>
    <phoneticPr fontId="0" type="noConversion"/>
  </si>
  <si>
    <r>
      <t>N</t>
    </r>
    <r>
      <rPr>
        <b/>
        <sz val="10"/>
        <rFont val="Arial"/>
        <family val="2"/>
      </rPr>
      <t>AC</t>
    </r>
    <phoneticPr fontId="0" type="noConversion"/>
  </si>
  <si>
    <r>
      <t>Peak Area at 2</t>
    </r>
    <r>
      <rPr>
        <sz val="10"/>
        <rFont val="Arial"/>
        <family val="2"/>
      </rPr>
      <t>81</t>
    </r>
    <r>
      <rPr>
        <sz val="10"/>
        <rFont val="Arial"/>
        <family val="2"/>
      </rPr>
      <t xml:space="preserve"> nm</t>
    </r>
    <phoneticPr fontId="0" type="noConversion"/>
  </si>
  <si>
    <t>NAC Concentration (μM)</t>
    <phoneticPr fontId="0" type="noConversion"/>
  </si>
  <si>
    <r>
      <t>N</t>
    </r>
    <r>
      <rPr>
        <sz val="10"/>
        <rFont val="Arial"/>
        <family val="2"/>
      </rPr>
      <t>AC</t>
    </r>
    <r>
      <rPr>
        <sz val="10"/>
        <rFont val="Arial"/>
        <family val="2"/>
      </rPr>
      <t xml:space="preserve"> Depletion (%)</t>
    </r>
    <phoneticPr fontId="0" type="noConversion"/>
  </si>
  <si>
    <r>
      <t>N</t>
    </r>
    <r>
      <rPr>
        <b/>
        <sz val="10"/>
        <rFont val="Arial"/>
        <family val="2"/>
      </rPr>
      <t>AC</t>
    </r>
    <r>
      <rPr>
        <b/>
        <sz val="10"/>
        <rFont val="Arial"/>
        <family val="2"/>
      </rPr>
      <t xml:space="preserve"> Depl.</t>
    </r>
    <phoneticPr fontId="0" type="noConversion"/>
  </si>
  <si>
    <t>Absorbs at 281 nm</t>
    <phoneticPr fontId="0" type="noConversion"/>
  </si>
  <si>
    <t>If available: Peak Area at 291 nm</t>
    <phoneticPr fontId="0" type="noConversion"/>
  </si>
  <si>
    <t>281/291 ratio</t>
    <phoneticPr fontId="0" type="noConversion"/>
  </si>
  <si>
    <r>
      <t>SD % Depl NAC</t>
    </r>
    <r>
      <rPr>
        <sz val="10"/>
        <rFont val="Arial"/>
        <family val="2"/>
      </rPr>
      <t xml:space="preserve"> &lt; 1</t>
    </r>
    <r>
      <rPr>
        <sz val="10"/>
        <rFont val="Arial"/>
        <family val="2"/>
      </rPr>
      <t>0</t>
    </r>
    <phoneticPr fontId="0" type="noConversion"/>
  </si>
  <si>
    <t>NAL</t>
  </si>
  <si>
    <t>NAL Concentration (μM)</t>
  </si>
  <si>
    <t>NAL R2</t>
  </si>
  <si>
    <t>NAL Intercept</t>
  </si>
  <si>
    <t>NAL: r2 &gt; 0,99</t>
  </si>
  <si>
    <t>NAL Slope</t>
  </si>
  <si>
    <r>
      <t>N</t>
    </r>
    <r>
      <rPr>
        <b/>
        <sz val="10"/>
        <rFont val="Arial"/>
        <family val="2"/>
      </rPr>
      <t>AL</t>
    </r>
    <phoneticPr fontId="0" type="noConversion"/>
  </si>
  <si>
    <r>
      <t>Peak Area at 2</t>
    </r>
    <r>
      <rPr>
        <sz val="10"/>
        <rFont val="Arial"/>
        <family val="2"/>
      </rPr>
      <t>81</t>
    </r>
    <r>
      <rPr>
        <sz val="10"/>
        <rFont val="Arial"/>
        <family val="2"/>
      </rPr>
      <t xml:space="preserve"> nm</t>
    </r>
    <phoneticPr fontId="0" type="noConversion"/>
  </si>
  <si>
    <t>281/291 ratio</t>
    <phoneticPr fontId="0" type="noConversion"/>
  </si>
  <si>
    <t>Peak Area CV ctrl B + ctrl C (ACN)  &lt; 10% - NAC</t>
    <phoneticPr fontId="0" type="noConversion"/>
  </si>
  <si>
    <t>Acetonitrile</t>
    <phoneticPr fontId="0" type="noConversion"/>
  </si>
  <si>
    <t>Peak Area CV ctrl C &lt; 10% - NAC</t>
    <phoneticPr fontId="0" type="noConversion"/>
  </si>
  <si>
    <r>
      <t>(</t>
    </r>
    <r>
      <rPr>
        <sz val="10"/>
        <rFont val="Arial"/>
        <family val="2"/>
      </rPr>
      <t>ACN)</t>
    </r>
    <phoneticPr fontId="0" type="noConversion"/>
  </si>
  <si>
    <r>
      <t>x</t>
    </r>
    <r>
      <rPr>
        <sz val="10"/>
        <rFont val="Arial"/>
        <family val="2"/>
      </rPr>
      <t>x</t>
    </r>
    <phoneticPr fontId="0" type="noConversion"/>
  </si>
  <si>
    <r>
      <t>5</t>
    </r>
    <r>
      <rPr>
        <sz val="10"/>
        <rFont val="Arial"/>
        <family val="2"/>
      </rPr>
      <t>%DMSO/acetonitrile</t>
    </r>
    <phoneticPr fontId="0" type="noConversion"/>
  </si>
  <si>
    <t>5% DMSO/acetonitrile</t>
    <phoneticPr fontId="0" type="noConversion"/>
  </si>
  <si>
    <t>Water</t>
  </si>
  <si>
    <t>Water</t>
    <phoneticPr fontId="0" type="noConversion"/>
  </si>
  <si>
    <t>Acetone</t>
  </si>
  <si>
    <t>Acetone</t>
    <phoneticPr fontId="0" type="noConversion"/>
  </si>
  <si>
    <t>NAC</t>
    <phoneticPr fontId="0" type="noConversion"/>
  </si>
  <si>
    <t>NAC</t>
    <phoneticPr fontId="9"/>
  </si>
  <si>
    <t>NAL</t>
    <phoneticPr fontId="9"/>
  </si>
  <si>
    <r>
      <t>N</t>
    </r>
    <r>
      <rPr>
        <b/>
        <sz val="10"/>
        <rFont val="Arial"/>
        <family val="2"/>
      </rPr>
      <t>AL</t>
    </r>
    <phoneticPr fontId="0" type="noConversion"/>
  </si>
  <si>
    <t>If available: Peak Area at 291 nm</t>
    <phoneticPr fontId="0" type="noConversion"/>
  </si>
  <si>
    <t>281/291 ratio</t>
    <phoneticPr fontId="0" type="noConversion"/>
  </si>
  <si>
    <r>
      <t>NAL</t>
    </r>
    <r>
      <rPr>
        <sz val="10"/>
        <rFont val="Arial"/>
        <family val="2"/>
      </rPr>
      <t xml:space="preserve"> Concentration (μM)</t>
    </r>
    <phoneticPr fontId="0" type="noConversion"/>
  </si>
  <si>
    <r>
      <t>N</t>
    </r>
    <r>
      <rPr>
        <sz val="10"/>
        <rFont val="Arial"/>
        <family val="2"/>
      </rPr>
      <t>AL</t>
    </r>
    <r>
      <rPr>
        <sz val="10"/>
        <rFont val="Arial"/>
        <family val="2"/>
      </rPr>
      <t xml:space="preserve"> Depletion (%)</t>
    </r>
    <phoneticPr fontId="0" type="noConversion"/>
  </si>
  <si>
    <r>
      <t>N</t>
    </r>
    <r>
      <rPr>
        <b/>
        <sz val="10"/>
        <rFont val="Arial"/>
        <family val="2"/>
      </rPr>
      <t>AL</t>
    </r>
    <r>
      <rPr>
        <b/>
        <sz val="10"/>
        <rFont val="Arial"/>
        <family val="2"/>
      </rPr>
      <t xml:space="preserve"> Depl.</t>
    </r>
    <phoneticPr fontId="0" type="noConversion"/>
  </si>
  <si>
    <r>
      <t>SD % Depl NAL</t>
    </r>
    <r>
      <rPr>
        <sz val="10"/>
        <rFont val="Arial"/>
        <family val="2"/>
      </rPr>
      <t xml:space="preserve"> &lt; 1</t>
    </r>
    <r>
      <rPr>
        <sz val="10"/>
        <rFont val="Arial"/>
        <family val="2"/>
      </rPr>
      <t>0</t>
    </r>
    <phoneticPr fontId="0" type="noConversion"/>
  </si>
  <si>
    <t>Criterion met?</t>
    <phoneticPr fontId="0" type="noConversion"/>
  </si>
  <si>
    <t>NAC-only Prediction Model</t>
    <phoneticPr fontId="0" type="noConversion"/>
  </si>
  <si>
    <r>
      <t>N</t>
    </r>
    <r>
      <rPr>
        <sz val="10"/>
        <rFont val="Arial"/>
        <family val="2"/>
      </rPr>
      <t>AL</t>
    </r>
    <r>
      <rPr>
        <sz val="10"/>
        <rFont val="Arial"/>
        <family val="2"/>
      </rPr>
      <t xml:space="preserve"> Depletion (%)</t>
    </r>
    <phoneticPr fontId="0" type="noConversion"/>
  </si>
  <si>
    <r>
      <t>NAC</t>
    </r>
    <r>
      <rPr>
        <sz val="10"/>
        <rFont val="Arial"/>
        <family val="2"/>
      </rPr>
      <t xml:space="preserve"> Depletion (%)</t>
    </r>
    <phoneticPr fontId="0" type="noConversion"/>
  </si>
  <si>
    <t>Mean Depletion (%)</t>
    <phoneticPr fontId="0" type="noConversion"/>
  </si>
  <si>
    <t>Judge</t>
    <phoneticPr fontId="0" type="noConversion"/>
  </si>
  <si>
    <t>Solvent</t>
    <phoneticPr fontId="6" type="noConversion"/>
  </si>
  <si>
    <t>NAC/NAL Prediction Model</t>
    <phoneticPr fontId="0" type="noConversion"/>
  </si>
  <si>
    <t>Peak Area CV ctrl B + ctrl C (ACN)  &lt; 10% - NAL</t>
  </si>
  <si>
    <t>Peak Area CV ctrl C &lt; 10% - NAL</t>
  </si>
  <si>
    <t>Centrif.</t>
    <phoneticPr fontId="0" type="noConversion"/>
  </si>
  <si>
    <t>Precipitates</t>
    <phoneticPr fontId="0" type="noConversion"/>
  </si>
  <si>
    <t>Centrif.</t>
    <phoneticPr fontId="0" type="noConversion"/>
  </si>
  <si>
    <t>Absorbs at 281 nm</t>
    <phoneticPr fontId="0" type="noConversion"/>
  </si>
  <si>
    <t>Retent. Time similar to NAC</t>
    <phoneticPr fontId="0" type="noConversion"/>
  </si>
  <si>
    <t>Retent. Time similar to NAL</t>
    <phoneticPr fontId="0" type="noConversion"/>
  </si>
  <si>
    <t>Co-elution</t>
    <phoneticPr fontId="9"/>
  </si>
  <si>
    <t>evaluable</t>
    <phoneticPr fontId="0" type="noConversion"/>
  </si>
  <si>
    <t>Using NAC-only Prediction Model</t>
    <phoneticPr fontId="0" type="noConversion"/>
  </si>
  <si>
    <t>xx</t>
    <phoneticPr fontId="0" type="noConversion"/>
  </si>
  <si>
    <t>xx</t>
    <phoneticPr fontId="0" type="noConversion"/>
  </si>
  <si>
    <t>xx</t>
    <phoneticPr fontId="0" type="noConversion"/>
  </si>
  <si>
    <r>
      <t>Range Mean Conc NAC</t>
    </r>
    <r>
      <rPr>
        <sz val="10"/>
        <rFont val="Arial"/>
        <family val="2"/>
      </rPr>
      <t xml:space="preserve"> [</t>
    </r>
    <r>
      <rPr>
        <sz val="10"/>
        <rFont val="Arial"/>
        <family val="2"/>
      </rPr>
      <t>3.2</t>
    </r>
    <r>
      <rPr>
        <sz val="10"/>
        <rFont val="Arial"/>
        <family val="2"/>
      </rPr>
      <t xml:space="preserve"> to </t>
    </r>
    <r>
      <rPr>
        <sz val="10"/>
        <rFont val="Arial"/>
        <family val="2"/>
      </rPr>
      <t>4.4</t>
    </r>
    <r>
      <rPr>
        <sz val="10"/>
        <rFont val="Arial"/>
        <family val="2"/>
      </rPr>
      <t>]</t>
    </r>
    <phoneticPr fontId="0" type="noConversion"/>
  </si>
  <si>
    <t>Range Mean Conc NAL [3.2 to 4.4]</t>
    <phoneticPr fontId="0" type="noConversion"/>
  </si>
  <si>
    <t>Experimental Number</t>
    <phoneticPr fontId="6" type="noConversion"/>
  </si>
  <si>
    <t>Vehicle</t>
    <phoneticPr fontId="0" type="noConversion"/>
  </si>
  <si>
    <r>
      <t>A</t>
    </r>
    <r>
      <rPr>
        <sz val="10"/>
        <rFont val="Arial"/>
        <family val="2"/>
      </rPr>
      <t xml:space="preserve">dditional testing </t>
    </r>
    <r>
      <rPr>
        <sz val="10"/>
        <rFont val="Arial"/>
        <family val="2"/>
      </rPr>
      <t>is</t>
    </r>
    <r>
      <rPr>
        <sz val="10"/>
        <rFont val="Arial"/>
        <family val="2"/>
      </rPr>
      <t xml:space="preserve">
necessary</t>
    </r>
    <r>
      <rPr>
        <sz val="10"/>
        <rFont val="Arial"/>
        <family val="2"/>
      </rPr>
      <t xml:space="preserve"> when NAC/NAL Prediction Model is used</t>
    </r>
    <phoneticPr fontId="0" type="noConversion"/>
  </si>
  <si>
    <r>
      <t>A</t>
    </r>
    <r>
      <rPr>
        <sz val="10"/>
        <rFont val="Arial"/>
        <family val="2"/>
      </rPr>
      <t xml:space="preserve">dditional testing </t>
    </r>
    <r>
      <rPr>
        <sz val="10"/>
        <rFont val="Arial"/>
        <family val="2"/>
      </rPr>
      <t>is</t>
    </r>
    <r>
      <rPr>
        <sz val="10"/>
        <rFont val="Arial"/>
        <family val="2"/>
      </rPr>
      <t xml:space="preserve">
necessary</t>
    </r>
    <r>
      <rPr>
        <sz val="10"/>
        <rFont val="Arial"/>
        <family val="2"/>
      </rPr>
      <t xml:space="preserve"> when NAC-only Prediction Model is used</t>
    </r>
    <phoneticPr fontId="0" type="noConversion"/>
  </si>
  <si>
    <t>xx</t>
    <phoneticPr fontId="6" type="noConversion"/>
  </si>
  <si>
    <t>Analysis date</t>
    <phoneticPr fontId="6" type="noConversion"/>
  </si>
  <si>
    <t>select "Y" or "N"</t>
    <phoneticPr fontId="9"/>
  </si>
  <si>
    <t>Y</t>
    <phoneticPr fontId="9"/>
  </si>
  <si>
    <t>N</t>
    <phoneticPr fontId="9"/>
  </si>
  <si>
    <t>Results are conclusive ?</t>
    <phoneticPr fontId="9"/>
  </si>
  <si>
    <t>COMMENTS:</t>
    <phoneticPr fontId="6" type="noConversion"/>
  </si>
  <si>
    <t>Y</t>
    <phoneticPr fontId="0" type="noConversion"/>
  </si>
  <si>
    <t>N</t>
    <phoneticPr fontId="0" type="noConversion"/>
  </si>
  <si>
    <t>Y/N</t>
  </si>
  <si>
    <t>Water</t>
    <phoneticPr fontId="0" type="noConversion"/>
  </si>
  <si>
    <t>Acetone</t>
    <phoneticPr fontId="0" type="noConversion"/>
  </si>
  <si>
    <t>5% DMSO/acetonitrile</t>
    <phoneticPr fontId="0" type="noConversion"/>
  </si>
  <si>
    <t>xx</t>
    <phoneticPr fontId="6" type="noConversion"/>
  </si>
  <si>
    <t>-</t>
  </si>
  <si>
    <t>xx</t>
    <phoneticPr fontId="0" type="noConversion"/>
  </si>
  <si>
    <t>CORRECTED
NAC
Depletion
(%)</t>
    <phoneticPr fontId="0" type="noConversion"/>
  </si>
  <si>
    <t>CORRECTED
NAL
Depletion
(%)</t>
    <phoneticPr fontId="0" type="noConversion"/>
  </si>
  <si>
    <t>Acetonitrile</t>
    <phoneticPr fontId="6" type="noConversion"/>
  </si>
  <si>
    <t>Data sheet of UV detection</t>
    <phoneticPr fontId="6" type="noConversion"/>
  </si>
  <si>
    <t>Results by UV detection</t>
    <phoneticPr fontId="0" type="noConversion"/>
  </si>
  <si>
    <t>Blank
(Dil. Buff.)</t>
    <phoneticPr fontId="0" type="noConversion"/>
  </si>
  <si>
    <t>Positive conrol</t>
  </si>
  <si>
    <t>Phenylacetaldehyde</t>
  </si>
  <si>
    <t>Squaric acid diethylester</t>
  </si>
  <si>
    <t>-</t>
    <phoneticPr fontId="6" type="noConversion"/>
  </si>
  <si>
    <t>POSITIVE CONTROL</t>
    <phoneticPr fontId="0" type="noConversion"/>
  </si>
  <si>
    <t>Range Mean Conc NAC [2.8 to 4.0]</t>
    <phoneticPr fontId="0" type="noConversion"/>
  </si>
  <si>
    <r>
      <t>30 &lt; Mean % Depl NAC</t>
    </r>
    <r>
      <rPr>
        <sz val="10"/>
        <rFont val="Arial"/>
        <family val="2"/>
      </rPr>
      <t xml:space="preserve"> &lt; 8</t>
    </r>
    <r>
      <rPr>
        <sz val="10"/>
        <rFont val="Arial"/>
        <family val="2"/>
      </rPr>
      <t>0</t>
    </r>
    <phoneticPr fontId="0" type="noConversion"/>
  </si>
  <si>
    <r>
      <t>70 &lt; Mean % Depl NAL</t>
    </r>
    <r>
      <rPr>
        <sz val="10"/>
        <rFont val="Arial"/>
        <family val="2"/>
      </rPr>
      <t xml:space="preserve"> &lt; 10</t>
    </r>
    <r>
      <rPr>
        <sz val="10"/>
        <rFont val="Arial"/>
        <family val="2"/>
      </rPr>
      <t>0</t>
    </r>
    <phoneticPr fontId="0" type="noConversion"/>
  </si>
  <si>
    <t>Sample name</t>
    <phoneticPr fontId="6" type="noConversion"/>
  </si>
  <si>
    <t>SAMPLE 1</t>
  </si>
  <si>
    <t>SAMPLE 1</t>
    <phoneticPr fontId="6" type="noConversion"/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</si>
  <si>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</si>
  <si>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</si>
  <si>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</si>
  <si>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</si>
  <si>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</si>
  <si>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</si>
  <si>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</si>
  <si>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</si>
  <si>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</si>
  <si>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</si>
  <si>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</si>
  <si>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</si>
  <si>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</si>
  <si>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</si>
  <si>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</si>
  <si>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</si>
  <si>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name:</t>
  </si>
  <si>
    <t>Sample name</t>
    <phoneticPr fontId="0" type="noConversion"/>
  </si>
  <si>
    <t>Sample name</t>
    <phoneticPr fontId="9"/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</si>
  <si>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</si>
  <si>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</si>
  <si>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</si>
  <si>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</si>
  <si>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</si>
  <si>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</si>
  <si>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</si>
  <si>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</si>
  <si>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</si>
  <si>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</si>
  <si>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</si>
  <si>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</si>
  <si>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</si>
  <si>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</si>
  <si>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</si>
  <si>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</si>
  <si>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</si>
  <si>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Positive conrol</t>
    <phoneticPr fontId="6" type="noConversion"/>
  </si>
  <si>
    <t>Concentration (μM)</t>
    <phoneticPr fontId="0" type="noConversion"/>
  </si>
  <si>
    <t>Conc.</t>
    <phoneticPr fontId="0" type="noConversion"/>
  </si>
  <si>
    <t>NAC Conc.</t>
    <phoneticPr fontId="0" type="noConversion"/>
  </si>
  <si>
    <t>NAL Conc.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</si>
</sst>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0_ "/>
    <numFmt numFmtId="178" formatCode="0.0_);[Red]\(0.0\)"/>
    <numFmt numFmtId="179" formatCode="0.0_ "/>
    <numFmt numFmtId="180" formatCode="0.000_ "/>
    <numFmt numFmtId="181" formatCode="0.00_);[Red]\(0.00\)"/>
  </numFmts>
  <fonts count="12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2"/>
      <name val="Solvent"/>
      <family val="2"/>
    </font>
    <font>
      <sz val="10"/>
      <color indexed="8"/>
      <name val="Arial"/>
      <family val="2"/>
    </font>
    <font>
      <sz val="6"/>
      <name val="ＭＳ Ｐゴシック"/>
      <family val="3"/>
      <charset val="128"/>
    </font>
    <font>
      <sz val="10"/>
      <color rgb="FFFF0000"/>
      <name val="Arial"/>
      <family val="2"/>
    </font>
    <font>
      <sz val="10"/>
      <color rgb="FF00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00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1" fillId="0" borderId="5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76" fontId="1" fillId="0" borderId="7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 vertical="center"/>
    </xf>
    <xf numFmtId="176" fontId="1" fillId="0" borderId="8" xfId="0" applyNumberFormat="1" applyFont="1" applyFill="1" applyBorder="1" applyAlignment="1" applyProtection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3" fillId="0" borderId="1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" fillId="0" borderId="0" xfId="0" applyFont="1"/>
    <xf numFmtId="0" fontId="0" fillId="0" borderId="17" xfId="0" applyBorder="1"/>
    <xf numFmtId="0" fontId="0" fillId="0" borderId="15" xfId="0" applyFill="1" applyBorder="1" applyAlignment="1">
      <alignment vertical="center" wrapText="1"/>
    </xf>
    <xf numFmtId="177" fontId="1" fillId="0" borderId="1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179" fontId="1" fillId="4" borderId="10" xfId="0" applyNumberFormat="1" applyFont="1" applyFill="1" applyBorder="1" applyAlignment="1">
      <alignment horizontal="center" vertical="center"/>
    </xf>
    <xf numFmtId="179" fontId="1" fillId="0" borderId="10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179" fontId="1" fillId="0" borderId="18" xfId="0" applyNumberFormat="1" applyFont="1" applyFill="1" applyBorder="1" applyAlignment="1">
      <alignment horizontal="center" vertical="center"/>
    </xf>
    <xf numFmtId="179" fontId="1" fillId="0" borderId="19" xfId="0" applyNumberFormat="1" applyFont="1" applyFill="1" applyBorder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 wrapText="1"/>
    </xf>
    <xf numFmtId="180" fontId="3" fillId="0" borderId="0" xfId="0" applyNumberFormat="1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 wrapText="1"/>
    </xf>
    <xf numFmtId="176" fontId="0" fillId="0" borderId="22" xfId="0" applyNumberFormat="1" applyFill="1" applyBorder="1" applyAlignment="1" applyProtection="1">
      <alignment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0" fillId="0" borderId="26" xfId="0" applyFill="1" applyBorder="1" applyAlignment="1">
      <alignment vertical="center" wrapText="1"/>
    </xf>
    <xf numFmtId="177" fontId="1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4" xfId="0" applyBorder="1"/>
    <xf numFmtId="0" fontId="2" fillId="5" borderId="20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 wrapText="1"/>
    </xf>
    <xf numFmtId="1" fontId="1" fillId="0" borderId="24" xfId="0" applyNumberFormat="1" applyFont="1" applyFill="1" applyBorder="1" applyAlignment="1" applyProtection="1">
      <alignment horizontal="center" vertical="center"/>
    </xf>
    <xf numFmtId="1" fontId="1" fillId="0" borderId="30" xfId="0" applyNumberFormat="1" applyFont="1" applyFill="1" applyBorder="1" applyAlignment="1" applyProtection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>
      <alignment horizontal="left" vertical="center" wrapText="1"/>
    </xf>
    <xf numFmtId="49" fontId="1" fillId="0" borderId="24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49" fontId="0" fillId="0" borderId="24" xfId="0" applyNumberFormat="1" applyFill="1" applyBorder="1" applyAlignment="1">
      <alignment horizontal="left" vertical="center" wrapText="1"/>
    </xf>
    <xf numFmtId="0" fontId="0" fillId="0" borderId="35" xfId="0" applyBorder="1"/>
    <xf numFmtId="1" fontId="1" fillId="0" borderId="25" xfId="0" applyNumberFormat="1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>
      <alignment vertical="center"/>
    </xf>
    <xf numFmtId="176" fontId="1" fillId="0" borderId="22" xfId="0" applyNumberFormat="1" applyFont="1" applyFill="1" applyBorder="1" applyAlignment="1" applyProtection="1">
      <alignment vertical="center"/>
    </xf>
    <xf numFmtId="0" fontId="1" fillId="5" borderId="18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1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 wrapText="1"/>
    </xf>
    <xf numFmtId="0" fontId="1" fillId="2" borderId="40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9" fontId="1" fillId="4" borderId="0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" fillId="0" borderId="35" xfId="0" applyFont="1" applyFill="1" applyBorder="1" applyAlignment="1">
      <alignment vertical="center"/>
    </xf>
    <xf numFmtId="0" fontId="1" fillId="5" borderId="2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5" borderId="40" xfId="0" applyFont="1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1" fillId="0" borderId="42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1" fillId="0" borderId="49" xfId="0" applyFont="1" applyBorder="1" applyAlignment="1">
      <alignment vertical="center"/>
    </xf>
    <xf numFmtId="179" fontId="1" fillId="0" borderId="27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/>
    </xf>
    <xf numFmtId="0" fontId="2" fillId="5" borderId="21" xfId="0" applyFont="1" applyFill="1" applyBorder="1" applyAlignment="1">
      <alignment vertical="center" wrapText="1"/>
    </xf>
    <xf numFmtId="0" fontId="1" fillId="0" borderId="50" xfId="0" applyFont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5" borderId="19" xfId="0" applyFont="1" applyFill="1" applyBorder="1" applyAlignment="1">
      <alignment vertical="center" wrapText="1"/>
    </xf>
    <xf numFmtId="0" fontId="1" fillId="0" borderId="51" xfId="0" applyFont="1" applyFill="1" applyBorder="1" applyAlignment="1">
      <alignment vertical="center" wrapText="1"/>
    </xf>
    <xf numFmtId="1" fontId="1" fillId="2" borderId="43" xfId="0" applyNumberFormat="1" applyFont="1" applyFill="1" applyBorder="1" applyAlignment="1">
      <alignment horizontal="center" vertical="center"/>
    </xf>
    <xf numFmtId="1" fontId="1" fillId="2" borderId="44" xfId="0" applyNumberFormat="1" applyFont="1" applyFill="1" applyBorder="1" applyAlignment="1">
      <alignment horizontal="center" vertical="center"/>
    </xf>
    <xf numFmtId="179" fontId="1" fillId="0" borderId="51" xfId="0" applyNumberFormat="1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2" fillId="0" borderId="17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2" fillId="0" borderId="24" xfId="0" applyNumberFormat="1" applyFont="1" applyFill="1" applyBorder="1" applyAlignment="1">
      <alignment horizontal="right" vertical="center"/>
    </xf>
    <xf numFmtId="0" fontId="1" fillId="0" borderId="24" xfId="0" applyNumberFormat="1" applyFont="1" applyFill="1" applyBorder="1" applyAlignment="1" applyProtection="1">
      <alignment horizontal="center" vertical="center"/>
    </xf>
    <xf numFmtId="0" fontId="1" fillId="0" borderId="30" xfId="0" applyNumberFormat="1" applyFont="1" applyFill="1" applyBorder="1" applyAlignment="1" applyProtection="1">
      <alignment horizontal="center" vertical="center"/>
    </xf>
    <xf numFmtId="0" fontId="1" fillId="0" borderId="25" xfId="0" applyNumberFormat="1" applyFont="1" applyFill="1" applyBorder="1" applyAlignment="1" applyProtection="1">
      <alignment horizontal="center" vertical="center"/>
    </xf>
    <xf numFmtId="0" fontId="2" fillId="0" borderId="56" xfId="0" applyFont="1" applyFill="1" applyBorder="1" applyAlignment="1">
      <alignment vertical="center"/>
    </xf>
    <xf numFmtId="1" fontId="1" fillId="0" borderId="5" xfId="0" applyNumberFormat="1" applyFont="1" applyFill="1" applyBorder="1" applyAlignment="1" applyProtection="1">
      <alignment horizontal="center" vertical="center"/>
    </xf>
    <xf numFmtId="0" fontId="2" fillId="0" borderId="57" xfId="0" applyFont="1" applyFill="1" applyBorder="1" applyAlignment="1">
      <alignment vertical="center"/>
    </xf>
    <xf numFmtId="0" fontId="1" fillId="0" borderId="56" xfId="0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2" fillId="0" borderId="56" xfId="0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2" fillId="0" borderId="58" xfId="0" applyFont="1" applyFill="1" applyBorder="1" applyAlignment="1">
      <alignment vertical="center"/>
    </xf>
    <xf numFmtId="0" fontId="1" fillId="0" borderId="22" xfId="0" applyNumberFormat="1" applyFont="1" applyFill="1" applyBorder="1" applyAlignment="1" applyProtection="1">
      <alignment horizontal="center" vertical="center"/>
    </xf>
    <xf numFmtId="0" fontId="2" fillId="0" borderId="59" xfId="0" applyFont="1" applyFill="1" applyBorder="1" applyAlignment="1">
      <alignment vertical="center"/>
    </xf>
    <xf numFmtId="49" fontId="1" fillId="0" borderId="60" xfId="0" applyNumberFormat="1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/>
    </xf>
    <xf numFmtId="49" fontId="1" fillId="0" borderId="61" xfId="0" applyNumberFormat="1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horizontal="right" vertical="center"/>
    </xf>
    <xf numFmtId="0" fontId="1" fillId="0" borderId="60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2" xfId="0" applyNumberFormat="1" applyFont="1" applyFill="1" applyBorder="1" applyAlignment="1">
      <alignment horizontal="right" vertical="center"/>
    </xf>
    <xf numFmtId="0" fontId="1" fillId="0" borderId="59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0" fontId="1" fillId="5" borderId="16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53" xfId="0" applyFont="1" applyFill="1" applyBorder="1" applyAlignment="1">
      <alignment vertical="center"/>
    </xf>
    <xf numFmtId="177" fontId="1" fillId="0" borderId="38" xfId="0" applyNumberFormat="1" applyFont="1" applyFill="1" applyBorder="1" applyAlignment="1">
      <alignment vertical="center"/>
    </xf>
    <xf numFmtId="177" fontId="1" fillId="0" borderId="37" xfId="0" applyNumberFormat="1" applyFont="1" applyFill="1" applyBorder="1" applyAlignment="1">
      <alignment vertical="center"/>
    </xf>
    <xf numFmtId="177" fontId="1" fillId="0" borderId="39" xfId="0" applyNumberFormat="1" applyFont="1" applyFill="1" applyBorder="1" applyAlignment="1">
      <alignment vertical="center"/>
    </xf>
    <xf numFmtId="177" fontId="1" fillId="0" borderId="41" xfId="0" applyNumberFormat="1" applyFont="1" applyFill="1" applyBorder="1" applyAlignment="1">
      <alignment vertical="center"/>
    </xf>
    <xf numFmtId="177" fontId="1" fillId="0" borderId="40" xfId="0" applyNumberFormat="1" applyFont="1" applyFill="1" applyBorder="1" applyAlignment="1">
      <alignment vertical="center"/>
    </xf>
    <xf numFmtId="177" fontId="1" fillId="0" borderId="42" xfId="0" applyNumberFormat="1" applyFont="1" applyFill="1" applyBorder="1" applyAlignment="1">
      <alignment vertical="center"/>
    </xf>
    <xf numFmtId="177" fontId="1" fillId="0" borderId="52" xfId="0" applyNumberFormat="1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26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" fillId="0" borderId="63" xfId="0" applyFont="1" applyBorder="1" applyAlignment="1">
      <alignment vertical="center"/>
    </xf>
    <xf numFmtId="0" fontId="1" fillId="5" borderId="32" xfId="0" applyFont="1" applyFill="1" applyBorder="1" applyAlignment="1">
      <alignment vertical="center" wrapText="1"/>
    </xf>
    <xf numFmtId="0" fontId="2" fillId="0" borderId="6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3" borderId="24" xfId="0" applyFont="1" applyFill="1" applyBorder="1" applyAlignment="1">
      <alignment horizontal="center" vertical="center"/>
    </xf>
    <xf numFmtId="0" fontId="0" fillId="3" borderId="25" xfId="0" applyNumberFormat="1" applyFill="1" applyBorder="1" applyAlignment="1">
      <alignment horizontal="center" vertical="center"/>
    </xf>
    <xf numFmtId="1" fontId="1" fillId="6" borderId="44" xfId="0" applyNumberFormat="1" applyFont="1" applyFill="1" applyBorder="1" applyAlignment="1">
      <alignment horizontal="center" vertical="center"/>
    </xf>
    <xf numFmtId="1" fontId="1" fillId="6" borderId="47" xfId="0" applyNumberFormat="1" applyFont="1" applyFill="1" applyBorder="1" applyAlignment="1">
      <alignment horizontal="center" vertical="center"/>
    </xf>
    <xf numFmtId="1" fontId="1" fillId="6" borderId="43" xfId="0" applyNumberFormat="1" applyFont="1" applyFill="1" applyBorder="1" applyAlignment="1">
      <alignment horizontal="center" vertical="center"/>
    </xf>
    <xf numFmtId="1" fontId="1" fillId="6" borderId="46" xfId="0" applyNumberFormat="1" applyFont="1" applyFill="1" applyBorder="1" applyAlignment="1">
      <alignment horizontal="center" vertical="center"/>
    </xf>
    <xf numFmtId="0" fontId="0" fillId="10" borderId="55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1" fontId="1" fillId="6" borderId="5" xfId="0" applyNumberFormat="1" applyFont="1" applyFill="1" applyBorder="1" applyAlignment="1">
      <alignment horizontal="center" vertical="center"/>
    </xf>
    <xf numFmtId="1" fontId="1" fillId="6" borderId="41" xfId="0" applyNumberFormat="1" applyFont="1" applyFill="1" applyBorder="1" applyAlignment="1">
      <alignment horizontal="center" vertical="center"/>
    </xf>
    <xf numFmtId="1" fontId="1" fillId="6" borderId="45" xfId="0" applyNumberFormat="1" applyFont="1" applyFill="1" applyBorder="1" applyAlignment="1">
      <alignment horizontal="center" vertical="center"/>
    </xf>
    <xf numFmtId="1" fontId="1" fillId="6" borderId="22" xfId="0" applyNumberFormat="1" applyFont="1" applyFill="1" applyBorder="1" applyAlignment="1">
      <alignment horizontal="center" vertical="center"/>
    </xf>
    <xf numFmtId="1" fontId="1" fillId="6" borderId="52" xfId="0" applyNumberFormat="1" applyFont="1" applyFill="1" applyBorder="1" applyAlignment="1">
      <alignment horizontal="center" vertical="center"/>
    </xf>
    <xf numFmtId="1" fontId="1" fillId="6" borderId="48" xfId="0" applyNumberFormat="1" applyFont="1" applyFill="1" applyBorder="1" applyAlignment="1">
      <alignment horizontal="center" vertical="center"/>
    </xf>
    <xf numFmtId="49" fontId="1" fillId="11" borderId="17" xfId="0" applyNumberFormat="1" applyFont="1" applyFill="1" applyBorder="1" applyAlignment="1" applyProtection="1">
      <alignment horizontal="center" vertical="center"/>
    </xf>
    <xf numFmtId="49" fontId="0" fillId="11" borderId="17" xfId="0" quotePrefix="1" applyNumberFormat="1" applyFill="1" applyBorder="1" applyAlignment="1" applyProtection="1">
      <alignment horizontal="center" vertical="center"/>
    </xf>
    <xf numFmtId="0" fontId="1" fillId="12" borderId="24" xfId="0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vertical="center"/>
    </xf>
    <xf numFmtId="49" fontId="1" fillId="0" borderId="4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27" xfId="0" applyNumberFormat="1" applyFont="1" applyFill="1" applyBorder="1" applyAlignment="1">
      <alignment horizontal="center" vertical="center"/>
    </xf>
    <xf numFmtId="179" fontId="1" fillId="4" borderId="0" xfId="0" applyNumberFormat="1" applyFont="1" applyFill="1" applyBorder="1" applyAlignment="1">
      <alignment horizontal="center" vertical="center"/>
    </xf>
    <xf numFmtId="179" fontId="1" fillId="4" borderId="27" xfId="0" applyNumberFormat="1" applyFont="1" applyFill="1" applyBorder="1" applyAlignment="1">
      <alignment horizontal="center" vertical="center"/>
    </xf>
    <xf numFmtId="179" fontId="1" fillId="4" borderId="2" xfId="0" applyNumberFormat="1" applyFont="1" applyFill="1" applyBorder="1" applyAlignment="1">
      <alignment horizontal="center" vertical="center"/>
    </xf>
    <xf numFmtId="49" fontId="0" fillId="0" borderId="31" xfId="0" applyNumberFormat="1" applyFill="1" applyBorder="1" applyAlignment="1">
      <alignment horizontal="center" vertical="center"/>
    </xf>
    <xf numFmtId="49" fontId="1" fillId="3" borderId="41" xfId="0" applyNumberFormat="1" applyFont="1" applyFill="1" applyBorder="1" applyAlignment="1">
      <alignment horizontal="center" vertical="center" shrinkToFit="1"/>
    </xf>
    <xf numFmtId="49" fontId="1" fillId="3" borderId="42" xfId="0" applyNumberFormat="1" applyFont="1" applyFill="1" applyBorder="1" applyAlignment="1">
      <alignment horizontal="center" vertical="center" shrinkToFit="1"/>
    </xf>
    <xf numFmtId="49" fontId="1" fillId="0" borderId="40" xfId="0" applyNumberFormat="1" applyFont="1" applyFill="1" applyBorder="1" applyAlignment="1">
      <alignment horizontal="center" vertical="center" shrinkToFit="1"/>
    </xf>
    <xf numFmtId="49" fontId="1" fillId="0" borderId="40" xfId="0" applyNumberFormat="1" applyFont="1" applyFill="1" applyBorder="1" applyAlignment="1">
      <alignment vertical="center" shrinkToFit="1"/>
    </xf>
    <xf numFmtId="49" fontId="1" fillId="0" borderId="41" xfId="0" applyNumberFormat="1" applyFont="1" applyFill="1" applyBorder="1" applyAlignment="1">
      <alignment vertical="center" shrinkToFit="1"/>
    </xf>
    <xf numFmtId="49" fontId="1" fillId="3" borderId="52" xfId="0" applyNumberFormat="1" applyFont="1" applyFill="1" applyBorder="1" applyAlignment="1">
      <alignment horizontal="center" vertical="center" shrinkToFit="1"/>
    </xf>
    <xf numFmtId="49" fontId="1" fillId="0" borderId="40" xfId="0" applyNumberFormat="1" applyFont="1" applyFill="1" applyBorder="1" applyAlignment="1">
      <alignment vertical="center" wrapText="1"/>
    </xf>
    <xf numFmtId="49" fontId="1" fillId="3" borderId="41" xfId="0" applyNumberFormat="1" applyFont="1" applyFill="1" applyBorder="1" applyAlignment="1">
      <alignment horizontal="center" vertical="center" wrapText="1"/>
    </xf>
    <xf numFmtId="49" fontId="1" fillId="3" borderId="42" xfId="0" applyNumberFormat="1" applyFont="1" applyFill="1" applyBorder="1" applyAlignment="1">
      <alignment horizontal="center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vertical="center" wrapText="1"/>
    </xf>
    <xf numFmtId="49" fontId="1" fillId="3" borderId="5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36" xfId="0" applyNumberFormat="1" applyFont="1" applyFill="1" applyBorder="1" applyAlignment="1">
      <alignment horizontal="center" vertical="center"/>
    </xf>
    <xf numFmtId="0" fontId="1" fillId="3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3" borderId="26" xfId="0" applyNumberFormat="1" applyFont="1" applyFill="1" applyBorder="1" applyAlignment="1">
      <alignment horizontal="center" vertical="center"/>
    </xf>
    <xf numFmtId="0" fontId="1" fillId="3" borderId="15" xfId="0" applyNumberFormat="1" applyFont="1" applyFill="1" applyBorder="1" applyAlignment="1">
      <alignment horizontal="center" vertical="center" shrinkToFit="1"/>
    </xf>
    <xf numFmtId="0" fontId="1" fillId="0" borderId="16" xfId="0" applyNumberFormat="1" applyFont="1" applyFill="1" applyBorder="1" applyAlignment="1">
      <alignment horizontal="center" vertical="center" shrinkToFit="1"/>
    </xf>
    <xf numFmtId="0" fontId="1" fillId="3" borderId="1" xfId="0" applyNumberFormat="1" applyFont="1" applyFill="1" applyBorder="1" applyAlignment="1">
      <alignment horizontal="center" vertical="center" shrinkToFit="1"/>
    </xf>
    <xf numFmtId="0" fontId="1" fillId="0" borderId="15" xfId="0" applyNumberFormat="1" applyFont="1" applyFill="1" applyBorder="1" applyAlignment="1">
      <alignment horizontal="center" vertical="center" shrinkToFit="1"/>
    </xf>
    <xf numFmtId="0" fontId="1" fillId="3" borderId="26" xfId="0" applyNumberFormat="1" applyFont="1" applyFill="1" applyBorder="1" applyAlignment="1">
      <alignment horizontal="center" vertical="center" shrinkToFit="1"/>
    </xf>
    <xf numFmtId="1" fontId="1" fillId="0" borderId="82" xfId="0" applyNumberFormat="1" applyFont="1" applyFill="1" applyBorder="1" applyAlignment="1" applyProtection="1">
      <alignment horizontal="center" vertical="center"/>
    </xf>
    <xf numFmtId="1" fontId="1" fillId="0" borderId="98" xfId="0" applyNumberFormat="1" applyFont="1" applyFill="1" applyBorder="1" applyAlignment="1" applyProtection="1">
      <alignment horizontal="center" vertical="center"/>
    </xf>
    <xf numFmtId="0" fontId="2" fillId="0" borderId="99" xfId="0" applyFont="1" applyFill="1" applyBorder="1" applyAlignment="1">
      <alignment vertical="center"/>
    </xf>
    <xf numFmtId="0" fontId="1" fillId="0" borderId="98" xfId="0" applyFont="1" applyFill="1" applyBorder="1" applyAlignment="1">
      <alignment vertical="center"/>
    </xf>
    <xf numFmtId="0" fontId="1" fillId="0" borderId="100" xfId="0" applyNumberFormat="1" applyFont="1" applyFill="1" applyBorder="1" applyAlignment="1">
      <alignment vertical="center" shrinkToFit="1"/>
    </xf>
    <xf numFmtId="177" fontId="1" fillId="0" borderId="83" xfId="0" applyNumberFormat="1" applyFont="1" applyFill="1" applyBorder="1" applyAlignment="1">
      <alignment vertical="center"/>
    </xf>
    <xf numFmtId="179" fontId="1" fillId="0" borderId="83" xfId="0" applyNumberFormat="1" applyFont="1" applyFill="1" applyBorder="1" applyAlignment="1">
      <alignment horizontal="center" vertical="center"/>
    </xf>
    <xf numFmtId="179" fontId="2" fillId="0" borderId="100" xfId="0" applyNumberFormat="1" applyFont="1" applyFill="1" applyBorder="1" applyAlignment="1">
      <alignment horizontal="center" vertical="center" shrinkToFit="1"/>
    </xf>
    <xf numFmtId="179" fontId="2" fillId="0" borderId="101" xfId="0" applyNumberFormat="1" applyFont="1" applyFill="1" applyBorder="1" applyAlignment="1">
      <alignment horizontal="center" vertical="center" shrinkToFit="1"/>
    </xf>
    <xf numFmtId="179" fontId="2" fillId="0" borderId="83" xfId="0" applyNumberFormat="1" applyFont="1" applyFill="1" applyBorder="1" applyAlignment="1">
      <alignment horizontal="center" vertical="center" shrinkToFit="1"/>
    </xf>
    <xf numFmtId="181" fontId="2" fillId="0" borderId="100" xfId="0" applyNumberFormat="1" applyFont="1" applyFill="1" applyBorder="1" applyAlignment="1">
      <alignment horizontal="center" vertical="center" shrinkToFit="1"/>
    </xf>
    <xf numFmtId="179" fontId="2" fillId="0" borderId="102" xfId="0" applyNumberFormat="1" applyFont="1" applyFill="1" applyBorder="1" applyAlignment="1">
      <alignment horizontal="center" vertical="center" shrinkToFit="1"/>
    </xf>
    <xf numFmtId="179" fontId="2" fillId="0" borderId="98" xfId="0" applyNumberFormat="1" applyFont="1" applyFill="1" applyBorder="1" applyAlignment="1">
      <alignment horizontal="center" vertical="center" shrinkToFit="1"/>
    </xf>
    <xf numFmtId="0" fontId="0" fillId="0" borderId="104" xfId="0" applyFill="1" applyBorder="1" applyAlignment="1">
      <alignment vertical="center" wrapText="1"/>
    </xf>
    <xf numFmtId="0" fontId="2" fillId="0" borderId="84" xfId="0" applyFont="1" applyFill="1" applyBorder="1" applyAlignment="1">
      <alignment horizontal="center" vertical="center" wrapText="1"/>
    </xf>
    <xf numFmtId="179" fontId="1" fillId="0" borderId="83" xfId="0" applyNumberFormat="1" applyFont="1" applyFill="1" applyBorder="1" applyAlignment="1">
      <alignment vertical="center"/>
    </xf>
    <xf numFmtId="1" fontId="1" fillId="0" borderId="102" xfId="0" applyNumberFormat="1" applyFont="1" applyFill="1" applyBorder="1" applyAlignment="1">
      <alignment horizontal="center" vertical="center"/>
    </xf>
    <xf numFmtId="1" fontId="1" fillId="0" borderId="98" xfId="0" applyNumberFormat="1" applyFont="1" applyFill="1" applyBorder="1" applyAlignment="1">
      <alignment horizontal="center" vertical="center"/>
    </xf>
    <xf numFmtId="0" fontId="1" fillId="0" borderId="100" xfId="0" applyFont="1" applyFill="1" applyBorder="1" applyAlignment="1">
      <alignment vertical="center"/>
    </xf>
    <xf numFmtId="0" fontId="1" fillId="0" borderId="103" xfId="0" applyFont="1" applyFill="1" applyBorder="1" applyAlignment="1">
      <alignment vertical="center"/>
    </xf>
    <xf numFmtId="177" fontId="2" fillId="0" borderId="100" xfId="0" applyNumberFormat="1" applyFont="1" applyFill="1" applyBorder="1" applyAlignment="1">
      <alignment horizontal="center" vertical="center" shrinkToFit="1"/>
    </xf>
    <xf numFmtId="179" fontId="2" fillId="0" borderId="105" xfId="0" applyNumberFormat="1" applyFont="1" applyFill="1" applyBorder="1" applyAlignment="1">
      <alignment horizontal="center" vertical="center" shrinkToFit="1"/>
    </xf>
    <xf numFmtId="0" fontId="1" fillId="0" borderId="92" xfId="0" applyFont="1" applyFill="1" applyBorder="1" applyAlignment="1">
      <alignment vertical="center"/>
    </xf>
    <xf numFmtId="0" fontId="11" fillId="0" borderId="0" xfId="0" applyFont="1"/>
    <xf numFmtId="0" fontId="10" fillId="11" borderId="55" xfId="0" applyFont="1" applyFill="1" applyBorder="1" applyAlignment="1">
      <alignment horizontal="center" vertical="center" shrinkToFit="1"/>
    </xf>
    <xf numFmtId="0" fontId="0" fillId="0" borderId="19" xfId="0" applyBorder="1" applyAlignment="1">
      <alignment vertical="center" wrapText="1"/>
    </xf>
    <xf numFmtId="0" fontId="2" fillId="0" borderId="55" xfId="0" applyFont="1" applyFill="1" applyBorder="1" applyAlignment="1" applyProtection="1">
      <alignment horizontal="center" vertical="center"/>
    </xf>
    <xf numFmtId="0" fontId="2" fillId="0" borderId="67" xfId="0" applyFont="1" applyFill="1" applyBorder="1" applyAlignment="1" applyProtection="1">
      <alignment horizontal="center" vertical="center"/>
    </xf>
    <xf numFmtId="0" fontId="2" fillId="0" borderId="96" xfId="0" applyFont="1" applyFill="1" applyBorder="1" applyAlignment="1" applyProtection="1">
      <alignment horizontal="center" vertical="center"/>
    </xf>
    <xf numFmtId="0" fontId="2" fillId="10" borderId="17" xfId="0" applyFont="1" applyFill="1" applyBorder="1" applyAlignment="1" applyProtection="1">
      <alignment horizontal="center" vertical="center"/>
    </xf>
    <xf numFmtId="0" fontId="8" fillId="8" borderId="68" xfId="0" applyFont="1" applyFill="1" applyBorder="1" applyAlignment="1">
      <alignment horizontal="left" vertical="top" wrapText="1" readingOrder="1"/>
    </xf>
    <xf numFmtId="0" fontId="8" fillId="8" borderId="69" xfId="0" applyFont="1" applyFill="1" applyBorder="1" applyAlignment="1">
      <alignment horizontal="left" vertical="top" wrapText="1" readingOrder="1"/>
    </xf>
    <xf numFmtId="0" fontId="8" fillId="8" borderId="70" xfId="0" applyFont="1" applyFill="1" applyBorder="1" applyAlignment="1">
      <alignment horizontal="left" vertical="top" wrapText="1" readingOrder="1"/>
    </xf>
    <xf numFmtId="0" fontId="8" fillId="8" borderId="5" xfId="0" applyFont="1" applyFill="1" applyBorder="1" applyAlignment="1">
      <alignment horizontal="left" vertical="top" wrapText="1" readingOrder="1"/>
    </xf>
    <xf numFmtId="0" fontId="8" fillId="8" borderId="0" xfId="0" applyFont="1" applyFill="1" applyBorder="1" applyAlignment="1">
      <alignment horizontal="left" vertical="top" wrapText="1" readingOrder="1"/>
    </xf>
    <xf numFmtId="0" fontId="8" fillId="8" borderId="56" xfId="0" applyFont="1" applyFill="1" applyBorder="1" applyAlignment="1">
      <alignment horizontal="left" vertical="top" wrapText="1" readingOrder="1"/>
    </xf>
    <xf numFmtId="0" fontId="8" fillId="8" borderId="7" xfId="0" applyFont="1" applyFill="1" applyBorder="1" applyAlignment="1">
      <alignment horizontal="left" vertical="top" wrapText="1" readingOrder="1"/>
    </xf>
    <xf numFmtId="0" fontId="8" fillId="8" borderId="6" xfId="0" applyFont="1" applyFill="1" applyBorder="1" applyAlignment="1">
      <alignment horizontal="left" vertical="top" wrapText="1" readingOrder="1"/>
    </xf>
    <xf numFmtId="0" fontId="8" fillId="8" borderId="57" xfId="0" applyFont="1" applyFill="1" applyBorder="1" applyAlignment="1">
      <alignment horizontal="left" vertical="top" wrapText="1" readingOrder="1"/>
    </xf>
    <xf numFmtId="0" fontId="2" fillId="0" borderId="7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7" borderId="65" xfId="0" applyFont="1" applyFill="1" applyBorder="1" applyAlignment="1">
      <alignment horizontal="center" vertical="center"/>
    </xf>
    <xf numFmtId="0" fontId="5" fillId="7" borderId="66" xfId="0" applyFont="1" applyFill="1" applyBorder="1" applyAlignment="1">
      <alignment horizontal="center" vertical="center"/>
    </xf>
    <xf numFmtId="0" fontId="5" fillId="7" borderId="73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 shrinkToFit="1"/>
    </xf>
    <xf numFmtId="177" fontId="0" fillId="0" borderId="21" xfId="0" applyNumberFormat="1" applyFill="1" applyBorder="1" applyAlignment="1">
      <alignment horizontal="center" vertical="center" shrinkToFit="1"/>
    </xf>
    <xf numFmtId="0" fontId="0" fillId="0" borderId="27" xfId="0" applyNumberFormat="1" applyFill="1" applyBorder="1" applyAlignment="1">
      <alignment horizontal="center" vertical="center"/>
    </xf>
    <xf numFmtId="0" fontId="0" fillId="0" borderId="28" xfId="0" applyNumberFormat="1" applyFill="1" applyBorder="1" applyAlignment="1">
      <alignment horizontal="center" vertical="center"/>
    </xf>
    <xf numFmtId="0" fontId="0" fillId="0" borderId="51" xfId="0" applyNumberFormat="1" applyFill="1" applyBorder="1" applyAlignment="1">
      <alignment horizontal="center" vertical="center"/>
    </xf>
    <xf numFmtId="177" fontId="0" fillId="0" borderId="19" xfId="0" applyNumberFormat="1" applyFill="1" applyBorder="1" applyAlignment="1">
      <alignment horizontal="center" vertical="center" shrinkToFit="1"/>
    </xf>
    <xf numFmtId="0" fontId="2" fillId="7" borderId="74" xfId="0" applyFont="1" applyFill="1" applyBorder="1" applyAlignment="1">
      <alignment horizontal="center" vertical="center"/>
    </xf>
    <xf numFmtId="0" fontId="2" fillId="7" borderId="66" xfId="0" applyFont="1" applyFill="1" applyBorder="1" applyAlignment="1">
      <alignment horizontal="center" vertical="center"/>
    </xf>
    <xf numFmtId="0" fontId="2" fillId="7" borderId="7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79" xfId="0" applyNumberForma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179" fontId="2" fillId="0" borderId="14" xfId="0" applyNumberFormat="1" applyFont="1" applyFill="1" applyBorder="1" applyAlignment="1">
      <alignment horizontal="center" vertical="center"/>
    </xf>
    <xf numFmtId="179" fontId="2" fillId="0" borderId="45" xfId="0" applyNumberFormat="1" applyFont="1" applyFill="1" applyBorder="1" applyAlignment="1">
      <alignment horizontal="center" vertical="center"/>
    </xf>
    <xf numFmtId="179" fontId="2" fillId="0" borderId="76" xfId="0" applyNumberFormat="1" applyFont="1" applyFill="1" applyBorder="1" applyAlignment="1">
      <alignment horizontal="center" vertical="center"/>
    </xf>
    <xf numFmtId="179" fontId="2" fillId="0" borderId="13" xfId="0" applyNumberFormat="1" applyFont="1" applyFill="1" applyBorder="1" applyAlignment="1">
      <alignment horizontal="center" vertical="center"/>
    </xf>
    <xf numFmtId="179" fontId="2" fillId="0" borderId="44" xfId="0" applyNumberFormat="1" applyFont="1" applyFill="1" applyBorder="1" applyAlignment="1">
      <alignment horizontal="center" vertical="center"/>
    </xf>
    <xf numFmtId="179" fontId="2" fillId="0" borderId="80" xfId="0" applyNumberFormat="1" applyFont="1" applyFill="1" applyBorder="1" applyAlignment="1">
      <alignment horizontal="center" vertical="center"/>
    </xf>
    <xf numFmtId="1" fontId="2" fillId="2" borderId="44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0" fontId="2" fillId="7" borderId="82" xfId="0" applyFont="1" applyFill="1" applyBorder="1" applyAlignment="1">
      <alignment horizontal="center" vertical="center"/>
    </xf>
    <xf numFmtId="0" fontId="2" fillId="7" borderId="83" xfId="0" applyFont="1" applyFill="1" applyBorder="1" applyAlignment="1">
      <alignment horizontal="center" vertical="center"/>
    </xf>
    <xf numFmtId="0" fontId="2" fillId="7" borderId="84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1" fontId="2" fillId="2" borderId="43" xfId="0" applyNumberFormat="1" applyFont="1" applyFill="1" applyBorder="1" applyAlignment="1">
      <alignment horizontal="center" vertical="center"/>
    </xf>
    <xf numFmtId="1" fontId="2" fillId="2" borderId="81" xfId="0" applyNumberFormat="1" applyFont="1" applyFill="1" applyBorder="1" applyAlignment="1">
      <alignment horizontal="center" vertical="center"/>
    </xf>
    <xf numFmtId="179" fontId="2" fillId="0" borderId="11" xfId="0" applyNumberFormat="1" applyFont="1" applyFill="1" applyBorder="1" applyAlignment="1">
      <alignment horizontal="center" vertical="center"/>
    </xf>
    <xf numFmtId="1" fontId="2" fillId="2" borderId="45" xfId="0" applyNumberFormat="1" applyFont="1" applyFill="1" applyBorder="1" applyAlignment="1">
      <alignment horizontal="center" vertical="center"/>
    </xf>
    <xf numFmtId="1" fontId="2" fillId="2" borderId="77" xfId="0" applyNumberFormat="1" applyFont="1" applyFill="1" applyBorder="1" applyAlignment="1">
      <alignment horizontal="center" vertical="center"/>
    </xf>
    <xf numFmtId="178" fontId="2" fillId="0" borderId="12" xfId="0" applyNumberFormat="1" applyFont="1" applyFill="1" applyBorder="1" applyAlignment="1">
      <alignment horizontal="center" vertical="center"/>
    </xf>
    <xf numFmtId="178" fontId="2" fillId="0" borderId="43" xfId="0" applyNumberFormat="1" applyFont="1" applyFill="1" applyBorder="1" applyAlignment="1">
      <alignment horizontal="center" vertical="center"/>
    </xf>
    <xf numFmtId="178" fontId="2" fillId="0" borderId="81" xfId="0" applyNumberFormat="1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181" fontId="2" fillId="0" borderId="12" xfId="0" applyNumberFormat="1" applyFont="1" applyFill="1" applyBorder="1" applyAlignment="1">
      <alignment horizontal="center" vertical="center"/>
    </xf>
    <xf numFmtId="181" fontId="2" fillId="0" borderId="43" xfId="0" applyNumberFormat="1" applyFont="1" applyFill="1" applyBorder="1" applyAlignment="1">
      <alignment horizontal="center" vertical="center"/>
    </xf>
    <xf numFmtId="181" fontId="2" fillId="0" borderId="78" xfId="0" applyNumberFormat="1" applyFont="1" applyFill="1" applyBorder="1" applyAlignment="1">
      <alignment horizontal="center" vertical="center"/>
    </xf>
    <xf numFmtId="49" fontId="2" fillId="0" borderId="49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42" xfId="0" applyNumberFormat="1" applyFont="1" applyFill="1" applyBorder="1" applyAlignment="1" applyProtection="1">
      <alignment horizontal="center" vertical="center" textRotation="90" wrapText="1"/>
      <protection locked="0"/>
    </xf>
    <xf numFmtId="179" fontId="2" fillId="0" borderId="77" xfId="0" applyNumberFormat="1" applyFont="1" applyFill="1" applyBorder="1" applyAlignment="1">
      <alignment horizontal="center" vertical="center"/>
    </xf>
    <xf numFmtId="178" fontId="2" fillId="0" borderId="78" xfId="0" applyNumberFormat="1" applyFont="1" applyFill="1" applyBorder="1" applyAlignment="1">
      <alignment horizontal="center" vertical="center"/>
    </xf>
    <xf numFmtId="178" fontId="2" fillId="0" borderId="14" xfId="0" applyNumberFormat="1" applyFont="1" applyFill="1" applyBorder="1" applyAlignment="1">
      <alignment horizontal="center" vertical="center"/>
    </xf>
    <xf numFmtId="178" fontId="2" fillId="0" borderId="45" xfId="0" applyNumberFormat="1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>
      <alignment horizontal="center" vertical="center"/>
    </xf>
    <xf numFmtId="177" fontId="2" fillId="0" borderId="43" xfId="0" applyNumberFormat="1" applyFont="1" applyFill="1" applyBorder="1" applyAlignment="1">
      <alignment horizontal="center" vertical="center"/>
    </xf>
    <xf numFmtId="177" fontId="2" fillId="0" borderId="78" xfId="0" applyNumberFormat="1" applyFont="1" applyFill="1" applyBorder="1" applyAlignment="1">
      <alignment horizontal="center" vertical="center"/>
    </xf>
    <xf numFmtId="179" fontId="2" fillId="0" borderId="12" xfId="0" applyNumberFormat="1" applyFont="1" applyFill="1" applyBorder="1" applyAlignment="1">
      <alignment horizontal="center" vertical="center"/>
    </xf>
    <xf numFmtId="179" fontId="2" fillId="0" borderId="43" xfId="0" applyNumberFormat="1" applyFont="1" applyFill="1" applyBorder="1" applyAlignment="1">
      <alignment horizontal="center" vertical="center"/>
    </xf>
    <xf numFmtId="179" fontId="2" fillId="0" borderId="78" xfId="0" applyNumberFormat="1" applyFont="1" applyFill="1" applyBorder="1" applyAlignment="1">
      <alignment horizontal="center" vertical="center"/>
    </xf>
    <xf numFmtId="181" fontId="2" fillId="0" borderId="81" xfId="0" applyNumberFormat="1" applyFont="1" applyFill="1" applyBorder="1" applyAlignment="1">
      <alignment horizontal="center" vertical="center"/>
    </xf>
    <xf numFmtId="177" fontId="2" fillId="0" borderId="81" xfId="0" applyNumberFormat="1" applyFont="1" applyFill="1" applyBorder="1" applyAlignment="1">
      <alignment horizontal="center" vertical="center"/>
    </xf>
    <xf numFmtId="179" fontId="2" fillId="0" borderId="81" xfId="0" applyNumberFormat="1" applyFont="1" applyFill="1" applyBorder="1" applyAlignment="1">
      <alignment horizontal="center" vertical="center"/>
    </xf>
    <xf numFmtId="179" fontId="2" fillId="0" borderId="46" xfId="0" applyNumberFormat="1" applyFont="1" applyFill="1" applyBorder="1" applyAlignment="1">
      <alignment horizontal="center" vertical="center"/>
    </xf>
    <xf numFmtId="179" fontId="2" fillId="0" borderId="47" xfId="0" applyNumberFormat="1" applyFont="1" applyFill="1" applyBorder="1" applyAlignment="1">
      <alignment horizontal="center" vertical="center"/>
    </xf>
    <xf numFmtId="179" fontId="2" fillId="0" borderId="48" xfId="0" applyNumberFormat="1" applyFont="1" applyFill="1" applyBorder="1" applyAlignment="1">
      <alignment horizontal="center" vertical="center"/>
    </xf>
    <xf numFmtId="177" fontId="2" fillId="0" borderId="46" xfId="0" applyNumberFormat="1" applyFont="1" applyFill="1" applyBorder="1" applyAlignment="1">
      <alignment horizontal="center" vertical="center"/>
    </xf>
    <xf numFmtId="179" fontId="2" fillId="0" borderId="13" xfId="0" applyNumberFormat="1" applyFont="1" applyFill="1" applyBorder="1" applyAlignment="1">
      <alignment horizontal="center" vertical="center" shrinkToFit="1"/>
    </xf>
    <xf numFmtId="179" fontId="2" fillId="0" borderId="44" xfId="0" applyNumberFormat="1" applyFont="1" applyFill="1" applyBorder="1" applyAlignment="1">
      <alignment horizontal="center" vertical="center" shrinkToFit="1"/>
    </xf>
    <xf numFmtId="179" fontId="2" fillId="0" borderId="47" xfId="0" applyNumberFormat="1" applyFont="1" applyFill="1" applyBorder="1" applyAlignment="1">
      <alignment horizontal="center" vertical="center" shrinkToFit="1"/>
    </xf>
    <xf numFmtId="179" fontId="2" fillId="0" borderId="12" xfId="0" applyNumberFormat="1" applyFont="1" applyFill="1" applyBorder="1" applyAlignment="1">
      <alignment horizontal="center" vertical="center" shrinkToFit="1"/>
    </xf>
    <xf numFmtId="179" fontId="2" fillId="0" borderId="43" xfId="0" applyNumberFormat="1" applyFont="1" applyFill="1" applyBorder="1" applyAlignment="1">
      <alignment horizontal="center" vertical="center" shrinkToFit="1"/>
    </xf>
    <xf numFmtId="179" fontId="2" fillId="0" borderId="46" xfId="0" applyNumberFormat="1" applyFont="1" applyFill="1" applyBorder="1" applyAlignment="1">
      <alignment horizontal="center" vertical="center" shrinkToFit="1"/>
    </xf>
    <xf numFmtId="179" fontId="2" fillId="0" borderId="14" xfId="0" applyNumberFormat="1" applyFont="1" applyFill="1" applyBorder="1" applyAlignment="1">
      <alignment horizontal="center" vertical="center" shrinkToFit="1"/>
    </xf>
    <xf numFmtId="179" fontId="2" fillId="0" borderId="45" xfId="0" applyNumberFormat="1" applyFont="1" applyFill="1" applyBorder="1" applyAlignment="1">
      <alignment horizontal="center" vertical="center" shrinkToFit="1"/>
    </xf>
    <xf numFmtId="179" fontId="2" fillId="0" borderId="48" xfId="0" applyNumberFormat="1" applyFont="1" applyFill="1" applyBorder="1" applyAlignment="1">
      <alignment horizontal="center" vertical="center" shrinkToFit="1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45" xfId="0" applyNumberFormat="1" applyFont="1" applyFill="1" applyBorder="1" applyAlignment="1">
      <alignment horizontal="center" vertical="center"/>
    </xf>
    <xf numFmtId="1" fontId="1" fillId="6" borderId="48" xfId="0" applyNumberFormat="1" applyFont="1" applyFill="1" applyBorder="1" applyAlignment="1">
      <alignment horizontal="center" vertical="center"/>
    </xf>
    <xf numFmtId="181" fontId="2" fillId="0" borderId="12" xfId="0" applyNumberFormat="1" applyFont="1" applyFill="1" applyBorder="1" applyAlignment="1">
      <alignment horizontal="center" vertical="center" shrinkToFit="1"/>
    </xf>
    <xf numFmtId="181" fontId="2" fillId="0" borderId="43" xfId="0" applyNumberFormat="1" applyFont="1" applyFill="1" applyBorder="1" applyAlignment="1">
      <alignment horizontal="center" vertical="center" shrinkToFit="1"/>
    </xf>
    <xf numFmtId="181" fontId="2" fillId="0" borderId="81" xfId="0" applyNumberFormat="1" applyFont="1" applyFill="1" applyBorder="1" applyAlignment="1">
      <alignment horizontal="center" vertical="center" shrinkToFit="1"/>
    </xf>
    <xf numFmtId="179" fontId="2" fillId="0" borderId="9" xfId="0" applyNumberFormat="1" applyFont="1" applyFill="1" applyBorder="1" applyAlignment="1">
      <alignment horizontal="center" vertical="center" shrinkToFit="1"/>
    </xf>
    <xf numFmtId="179" fontId="2" fillId="0" borderId="5" xfId="0" applyNumberFormat="1" applyFont="1" applyFill="1" applyBorder="1" applyAlignment="1">
      <alignment horizontal="center" vertical="center" shrinkToFit="1"/>
    </xf>
    <xf numFmtId="179" fontId="2" fillId="0" borderId="22" xfId="0" applyNumberFormat="1" applyFont="1" applyFill="1" applyBorder="1" applyAlignment="1">
      <alignment horizontal="center" vertical="center" shrinkToFit="1"/>
    </xf>
    <xf numFmtId="1" fontId="1" fillId="6" borderId="12" xfId="0" applyNumberFormat="1" applyFont="1" applyFill="1" applyBorder="1" applyAlignment="1">
      <alignment horizontal="center" vertical="center"/>
    </xf>
    <xf numFmtId="1" fontId="1" fillId="6" borderId="43" xfId="0" applyNumberFormat="1" applyFont="1" applyFill="1" applyBorder="1" applyAlignment="1">
      <alignment horizontal="center" vertical="center"/>
    </xf>
    <xf numFmtId="1" fontId="1" fillId="6" borderId="46" xfId="0" applyNumberFormat="1" applyFont="1" applyFill="1" applyBorder="1" applyAlignment="1">
      <alignment horizontal="center" vertical="center"/>
    </xf>
    <xf numFmtId="179" fontId="2" fillId="0" borderId="7" xfId="0" applyNumberFormat="1" applyFont="1" applyFill="1" applyBorder="1" applyAlignment="1">
      <alignment horizontal="center" vertical="center" shrinkToFit="1"/>
    </xf>
    <xf numFmtId="179" fontId="2" fillId="0" borderId="77" xfId="0" applyNumberFormat="1" applyFont="1" applyFill="1" applyBorder="1" applyAlignment="1">
      <alignment horizontal="center" vertical="center" shrinkToFit="1"/>
    </xf>
    <xf numFmtId="1" fontId="1" fillId="6" borderId="78" xfId="0" applyNumberFormat="1" applyFont="1" applyFill="1" applyBorder="1" applyAlignment="1">
      <alignment horizontal="center" vertical="center"/>
    </xf>
    <xf numFmtId="1" fontId="1" fillId="6" borderId="76" xfId="0" applyNumberFormat="1" applyFont="1" applyFill="1" applyBorder="1" applyAlignment="1">
      <alignment horizontal="center" vertical="center"/>
    </xf>
    <xf numFmtId="181" fontId="2" fillId="0" borderId="46" xfId="0" applyNumberFormat="1" applyFont="1" applyFill="1" applyBorder="1" applyAlignment="1">
      <alignment horizontal="center" vertical="center" shrinkToFit="1"/>
    </xf>
    <xf numFmtId="179" fontId="2" fillId="0" borderId="11" xfId="0" applyNumberFormat="1" applyFont="1" applyFill="1" applyBorder="1" applyAlignment="1">
      <alignment horizontal="center" vertical="center" shrinkToFit="1"/>
    </xf>
    <xf numFmtId="179" fontId="2" fillId="0" borderId="81" xfId="0" applyNumberFormat="1" applyFont="1" applyFill="1" applyBorder="1" applyAlignment="1">
      <alignment horizontal="center" vertical="center" shrinkToFit="1"/>
    </xf>
    <xf numFmtId="179" fontId="2" fillId="0" borderId="76" xfId="0" applyNumberFormat="1" applyFont="1" applyFill="1" applyBorder="1" applyAlignment="1">
      <alignment horizontal="center" vertical="center" shrinkToFit="1"/>
    </xf>
    <xf numFmtId="179" fontId="2" fillId="0" borderId="78" xfId="0" applyNumberFormat="1" applyFont="1" applyFill="1" applyBorder="1" applyAlignment="1">
      <alignment horizontal="center" vertical="center" shrinkToFit="1"/>
    </xf>
    <xf numFmtId="179" fontId="2" fillId="0" borderId="80" xfId="0" applyNumberFormat="1" applyFont="1" applyFill="1" applyBorder="1" applyAlignment="1">
      <alignment horizontal="center" vertical="center" shrinkToFit="1"/>
    </xf>
    <xf numFmtId="179" fontId="2" fillId="0" borderId="8" xfId="0" applyNumberFormat="1" applyFont="1" applyFill="1" applyBorder="1" applyAlignment="1">
      <alignment horizontal="center" vertical="center" shrinkToFit="1"/>
    </xf>
    <xf numFmtId="181" fontId="2" fillId="0" borderId="78" xfId="0" applyNumberFormat="1" applyFont="1" applyFill="1" applyBorder="1" applyAlignment="1">
      <alignment horizontal="center" vertical="center" shrinkToFit="1"/>
    </xf>
    <xf numFmtId="1" fontId="0" fillId="6" borderId="14" xfId="0" applyNumberFormat="1" applyFill="1" applyBorder="1" applyAlignment="1">
      <alignment horizontal="center" vertical="center"/>
    </xf>
    <xf numFmtId="1" fontId="0" fillId="6" borderId="45" xfId="0" applyNumberFormat="1" applyFill="1" applyBorder="1" applyAlignment="1">
      <alignment horizontal="center" vertical="center"/>
    </xf>
    <xf numFmtId="1" fontId="0" fillId="6" borderId="76" xfId="0" applyNumberFormat="1" applyFill="1" applyBorder="1" applyAlignment="1">
      <alignment horizontal="center" vertical="center"/>
    </xf>
    <xf numFmtId="0" fontId="2" fillId="0" borderId="86" xfId="0" applyNumberFormat="1" applyFont="1" applyFill="1" applyBorder="1" applyAlignment="1">
      <alignment horizontal="center" vertical="center"/>
    </xf>
    <xf numFmtId="0" fontId="2" fillId="0" borderId="8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57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179" fontId="2" fillId="0" borderId="88" xfId="0" applyNumberFormat="1" applyFont="1" applyFill="1" applyBorder="1" applyAlignment="1">
      <alignment horizontal="center" vertical="center" shrinkToFit="1"/>
    </xf>
    <xf numFmtId="179" fontId="2" fillId="0" borderId="56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/>
    </xf>
    <xf numFmtId="179" fontId="2" fillId="0" borderId="16" xfId="0" applyNumberFormat="1" applyFont="1" applyFill="1" applyBorder="1" applyAlignment="1">
      <alignment horizontal="center" vertical="center" shrinkToFit="1"/>
    </xf>
    <xf numFmtId="179" fontId="2" fillId="0" borderId="15" xfId="0" applyNumberFormat="1" applyFont="1" applyFill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9" fontId="2" fillId="0" borderId="40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12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78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8" xfId="0" applyNumberFormat="1" applyFont="1" applyFill="1" applyBorder="1" applyAlignment="1" applyProtection="1">
      <alignment horizontal="center" vertical="center" textRotation="90" wrapText="1"/>
      <protection locked="0"/>
    </xf>
    <xf numFmtId="181" fontId="2" fillId="0" borderId="16" xfId="0" applyNumberFormat="1" applyFont="1" applyFill="1" applyBorder="1" applyAlignment="1">
      <alignment horizontal="center" vertical="center" shrinkToFit="1"/>
    </xf>
    <xf numFmtId="181" fontId="2" fillId="0" borderId="15" xfId="0" applyNumberFormat="1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177" fontId="2" fillId="0" borderId="16" xfId="0" applyNumberFormat="1" applyFont="1" applyFill="1" applyBorder="1" applyAlignment="1">
      <alignment horizontal="center" vertical="center" shrinkToFit="1"/>
    </xf>
    <xf numFmtId="177" fontId="2" fillId="0" borderId="15" xfId="0" applyNumberFormat="1" applyFont="1" applyFill="1" applyBorder="1" applyAlignment="1">
      <alignment horizontal="center" vertical="center" shrinkToFit="1"/>
    </xf>
    <xf numFmtId="177" fontId="2" fillId="0" borderId="12" xfId="0" applyNumberFormat="1" applyFont="1" applyFill="1" applyBorder="1" applyAlignment="1">
      <alignment horizontal="center" vertical="center" shrinkToFit="1"/>
    </xf>
    <xf numFmtId="177" fontId="2" fillId="0" borderId="43" xfId="0" applyNumberFormat="1" applyFont="1" applyFill="1" applyBorder="1" applyAlignment="1">
      <alignment horizontal="center" vertical="center" shrinkToFit="1"/>
    </xf>
    <xf numFmtId="177" fontId="2" fillId="0" borderId="81" xfId="0" applyNumberFormat="1" applyFont="1" applyFill="1" applyBorder="1" applyAlignment="1">
      <alignment horizontal="center" vertical="center" shrinkToFit="1"/>
    </xf>
    <xf numFmtId="177" fontId="2" fillId="0" borderId="78" xfId="0" applyNumberFormat="1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177" fontId="2" fillId="0" borderId="46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76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16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0" fillId="5" borderId="16" xfId="0" applyNumberFormat="1" applyFill="1" applyBorder="1" applyAlignment="1">
      <alignment horizontal="center" vertical="center"/>
    </xf>
    <xf numFmtId="1" fontId="0" fillId="5" borderId="10" xfId="0" applyNumberFormat="1" applyFill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1" fontId="0" fillId="5" borderId="18" xfId="0" applyNumberFormat="1" applyFill="1" applyBorder="1" applyAlignment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80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Fill="1" applyAlignment="1">
      <alignment horizontal="left" vertical="center" wrapText="1"/>
    </xf>
    <xf numFmtId="0" fontId="1" fillId="13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178" fontId="1" fillId="0" borderId="13" xfId="0" applyNumberFormat="1" applyFont="1" applyFill="1" applyBorder="1" applyAlignment="1">
      <alignment horizontal="center" vertical="center"/>
    </xf>
    <xf numFmtId="178" fontId="1" fillId="0" borderId="44" xfId="0" applyNumberFormat="1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 wrapText="1"/>
    </xf>
    <xf numFmtId="178" fontId="1" fillId="0" borderId="47" xfId="0" applyNumberFormat="1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 wrapText="1"/>
    </xf>
    <xf numFmtId="179" fontId="1" fillId="0" borderId="35" xfId="0" applyNumberFormat="1" applyFont="1" applyFill="1" applyBorder="1" applyAlignment="1">
      <alignment horizontal="center" vertical="center"/>
    </xf>
    <xf numFmtId="179" fontId="1" fillId="0" borderId="60" xfId="0" applyNumberFormat="1" applyFont="1" applyFill="1" applyBorder="1" applyAlignment="1">
      <alignment horizontal="center" vertical="center"/>
    </xf>
    <xf numFmtId="178" fontId="1" fillId="0" borderId="16" xfId="0" applyNumberFormat="1" applyFont="1" applyFill="1" applyBorder="1" applyAlignment="1">
      <alignment horizontal="center" vertical="center"/>
    </xf>
    <xf numFmtId="178" fontId="1" fillId="0" borderId="15" xfId="0" applyNumberFormat="1" applyFont="1" applyFill="1" applyBorder="1" applyAlignment="1">
      <alignment horizontal="center" vertical="center"/>
    </xf>
    <xf numFmtId="179" fontId="1" fillId="0" borderId="61" xfId="0" applyNumberFormat="1" applyFont="1" applyFill="1" applyBorder="1" applyAlignment="1">
      <alignment horizontal="center" vertical="center"/>
    </xf>
    <xf numFmtId="178" fontId="1" fillId="0" borderId="26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94" xfId="0" applyFill="1" applyBorder="1" applyAlignment="1">
      <alignment horizontal="center" vertical="center" wrapText="1"/>
    </xf>
    <xf numFmtId="0" fontId="1" fillId="0" borderId="95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1" fillId="0" borderId="78" xfId="0" applyFont="1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1" fillId="0" borderId="80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7" borderId="97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</cellXfs>
  <cellStyles count="1">
    <cellStyle name="標準" xfId="0" builtinId="0"/>
  </cellStyles>
  <dxfs count="63">
    <dxf>
      <fill>
        <patternFill>
          <bgColor rgb="FFFF9933"/>
        </patternFill>
      </fill>
    </dxf>
    <dxf>
      <fill>
        <patternFill>
          <bgColor indexed="46"/>
        </patternFill>
      </fill>
    </dxf>
    <dxf>
      <fill>
        <patternFill>
          <bgColor indexed="27"/>
        </patternFill>
      </fill>
    </dxf>
    <dxf>
      <fill>
        <patternFill>
          <bgColor theme="9" tint="0.79998168889431442"/>
        </patternFill>
      </fill>
    </dxf>
    <dxf>
      <fill>
        <patternFill>
          <bgColor indexed="45"/>
        </patternFill>
      </fill>
    </dxf>
    <dxf>
      <fill>
        <patternFill>
          <bgColor rgb="FFFF99CC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indexed="46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10"/>
      </font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ill>
        <patternFill>
          <bgColor indexed="46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ill>
        <patternFill>
          <bgColor indexed="46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>
          <bgColor indexed="46"/>
        </patternFill>
      </fill>
    </dxf>
    <dxf>
      <fill>
        <patternFill>
          <bgColor indexed="27"/>
        </patternFill>
      </fill>
    </dxf>
    <dxf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ill>
        <patternFill>
          <bgColor indexed="41"/>
        </patternFill>
      </fill>
    </dxf>
    <dxf>
      <fill>
        <patternFill>
          <bgColor indexed="46"/>
        </patternFill>
      </fill>
    </dxf>
    <dxf>
      <fill>
        <patternFill>
          <bgColor indexed="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indexed="41"/>
        </patternFill>
      </fill>
    </dxf>
    <dxf>
      <fill>
        <patternFill>
          <bgColor indexed="46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FF99CC"/>
      <color rgb="FFFF9933"/>
      <color rgb="FFFF9900"/>
      <color rgb="FFCC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en-US"/>
              <a:t>NAC calibration curve</a:t>
            </a:r>
          </a:p>
        </c:rich>
      </c:tx>
      <c:layout>
        <c:manualLayout>
          <c:xMode val="edge"/>
          <c:yMode val="edge"/>
          <c:x val="0.33387371237089386"/>
          <c:y val="3.36799858059701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33355938953066E-2"/>
          <c:y val="0.19207317073170732"/>
          <c:w val="0.86333356752755197"/>
          <c:h val="0.6935975609756082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STD!$D$6:$D$12</c:f>
              <c:numCache>
                <c:formatCode>0.00_ </c:formatCode>
                <c:ptCount val="7"/>
                <c:pt idx="0">
                  <c:v>5</c:v>
                </c:pt>
                <c:pt idx="1">
                  <c:v>2.5</c:v>
                </c:pt>
                <c:pt idx="2">
                  <c:v>1.25</c:v>
                </c:pt>
                <c:pt idx="3">
                  <c:v>0.625</c:v>
                </c:pt>
                <c:pt idx="4">
                  <c:v>0.3125</c:v>
                </c:pt>
                <c:pt idx="5">
                  <c:v>0.15625</c:v>
                </c:pt>
                <c:pt idx="6" formatCode="General">
                  <c:v>0</c:v>
                </c:pt>
              </c:numCache>
            </c:numRef>
          </c:xVal>
          <c:yVal>
            <c:numRef>
              <c:f>STD!$C$6:$C$12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A4-4CCB-A907-67D45B174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21696"/>
        <c:axId val="116623232"/>
      </c:scatterChart>
      <c:valAx>
        <c:axId val="116621696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16623232"/>
        <c:crosses val="autoZero"/>
        <c:crossBetween val="midCat"/>
      </c:valAx>
      <c:valAx>
        <c:axId val="11662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166216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en-US"/>
              <a:t>NAL calibration curve</a:t>
            </a:r>
          </a:p>
        </c:rich>
      </c:tx>
      <c:layout>
        <c:manualLayout>
          <c:xMode val="edge"/>
          <c:yMode val="edge"/>
          <c:x val="0.33387371237089386"/>
          <c:y val="3.3679888374608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12199433603568E-2"/>
          <c:y val="0.19448741943902156"/>
          <c:w val="0.86287789815479143"/>
          <c:h val="0.69066004855904362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STD!$H$6:$H$12</c:f>
              <c:numCache>
                <c:formatCode>0.00_ </c:formatCode>
                <c:ptCount val="7"/>
                <c:pt idx="0">
                  <c:v>5</c:v>
                </c:pt>
                <c:pt idx="1">
                  <c:v>2.5</c:v>
                </c:pt>
                <c:pt idx="2">
                  <c:v>1.25</c:v>
                </c:pt>
                <c:pt idx="3">
                  <c:v>0.625</c:v>
                </c:pt>
                <c:pt idx="4">
                  <c:v>0.3125</c:v>
                </c:pt>
                <c:pt idx="5">
                  <c:v>0.15625</c:v>
                </c:pt>
                <c:pt idx="6" formatCode="General">
                  <c:v>0</c:v>
                </c:pt>
              </c:numCache>
            </c:numRef>
          </c:xVal>
          <c:yVal>
            <c:numRef>
              <c:f>STD!$G$6:$G$12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A5-4F42-AE73-ECAAFB455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51904"/>
        <c:axId val="116653440"/>
      </c:scatterChart>
      <c:valAx>
        <c:axId val="116651904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16653440"/>
        <c:crosses val="autoZero"/>
        <c:crossBetween val="midCat"/>
      </c:valAx>
      <c:valAx>
        <c:axId val="11665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166519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12</xdr:row>
      <xdr:rowOff>76200</xdr:rowOff>
    </xdr:from>
    <xdr:to>
      <xdr:col>9</xdr:col>
      <xdr:colOff>177800</xdr:colOff>
      <xdr:row>37</xdr:row>
      <xdr:rowOff>107950</xdr:rowOff>
    </xdr:to>
    <xdr:graphicFrame macro="">
      <xdr:nvGraphicFramePr>
        <xdr:cNvPr id="1167" name="Chart 7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12</xdr:row>
      <xdr:rowOff>76200</xdr:rowOff>
    </xdr:from>
    <xdr:to>
      <xdr:col>15</xdr:col>
      <xdr:colOff>692150</xdr:colOff>
      <xdr:row>37</xdr:row>
      <xdr:rowOff>88900</xdr:rowOff>
    </xdr:to>
    <xdr:graphicFrame macro="">
      <xdr:nvGraphicFramePr>
        <xdr:cNvPr id="1168" name="Chart 7">
          <a:extLst>
            <a:ext uri="{FF2B5EF4-FFF2-40B4-BE49-F238E27FC236}">
              <a16:creationId xmlns:a16="http://schemas.microsoft.com/office/drawing/2014/main" id="{00000000-0008-0000-0200-00009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I28"/>
  <sheetViews>
    <sheetView showGridLines="0" tabSelected="1" zoomScaleNormal="100" workbookViewId="0"/>
  </sheetViews>
  <sheetFormatPr defaultRowHeight="12.5"/>
  <cols>
    <col min="1" max="1" width="1.7265625" customWidth="1"/>
    <col min="2" max="2" width="16.81640625" customWidth="1"/>
    <col min="3" max="3" width="18.81640625" customWidth="1"/>
    <col min="4" max="4" width="21.453125" customWidth="1"/>
    <col min="5" max="5" width="10.7265625" customWidth="1"/>
    <col min="6" max="6" width="11.54296875" customWidth="1"/>
    <col min="8" max="8" width="10.1796875" customWidth="1"/>
  </cols>
  <sheetData>
    <row r="3" spans="2:9" ht="20.149999999999999" customHeight="1">
      <c r="B3" s="270" t="s">
        <v>130</v>
      </c>
      <c r="C3" s="271"/>
      <c r="D3" s="271"/>
      <c r="E3" s="271"/>
      <c r="F3" s="271"/>
      <c r="G3" s="271"/>
      <c r="H3" s="272"/>
    </row>
    <row r="4" spans="2:9" ht="20.149999999999999" customHeight="1">
      <c r="B4" s="270" t="s">
        <v>107</v>
      </c>
      <c r="C4" s="271"/>
      <c r="D4" s="273" t="s">
        <v>124</v>
      </c>
      <c r="E4" s="273"/>
      <c r="F4" s="273"/>
      <c r="G4" s="273"/>
      <c r="H4" s="273"/>
    </row>
    <row r="5" spans="2:9" ht="20.149999999999999" customHeight="1">
      <c r="B5" s="270" t="s">
        <v>30</v>
      </c>
      <c r="C5" s="271"/>
      <c r="D5" s="273" t="s">
        <v>124</v>
      </c>
      <c r="E5" s="273"/>
      <c r="F5" s="273"/>
      <c r="G5" s="273"/>
      <c r="H5" s="273"/>
    </row>
    <row r="6" spans="2:9" ht="20.149999999999999" customHeight="1">
      <c r="B6" s="270" t="s">
        <v>31</v>
      </c>
      <c r="C6" s="271"/>
      <c r="D6" s="273" t="s">
        <v>124</v>
      </c>
      <c r="E6" s="273"/>
      <c r="F6" s="273"/>
      <c r="G6" s="273"/>
      <c r="H6" s="273"/>
    </row>
    <row r="7" spans="2:9" ht="20.149999999999999" customHeight="1">
      <c r="B7" s="270" t="s">
        <v>112</v>
      </c>
      <c r="C7" s="271"/>
      <c r="D7" s="273" t="s">
        <v>124</v>
      </c>
      <c r="E7" s="273"/>
      <c r="F7" s="273"/>
      <c r="G7" s="273"/>
      <c r="H7" s="273"/>
    </row>
    <row r="10" spans="2:9" ht="16" customHeight="1">
      <c r="B10" s="36"/>
      <c r="C10" s="138" t="s">
        <v>141</v>
      </c>
      <c r="D10" s="187" t="s">
        <v>32</v>
      </c>
      <c r="E10" s="136"/>
      <c r="G10" s="136" t="s">
        <v>89</v>
      </c>
      <c r="I10" s="35" t="s">
        <v>133</v>
      </c>
    </row>
    <row r="11" spans="2:9" ht="20.149999999999999" customHeight="1">
      <c r="B11" s="138" t="s">
        <v>180</v>
      </c>
      <c r="C11" s="268" t="s">
        <v>125</v>
      </c>
      <c r="D11" s="207" t="s">
        <v>129</v>
      </c>
      <c r="E11" s="137"/>
      <c r="G11" s="141" t="s">
        <v>121</v>
      </c>
      <c r="I11" s="267" t="s">
        <v>134</v>
      </c>
    </row>
    <row r="12" spans="2:9" ht="20.149999999999999" customHeight="1">
      <c r="B12" s="138" t="s">
        <v>143</v>
      </c>
      <c r="C12" s="195" t="s">
        <v>16</v>
      </c>
      <c r="D12" s="207" t="s">
        <v>136</v>
      </c>
      <c r="E12" s="137"/>
      <c r="G12" s="141" t="s">
        <v>27</v>
      </c>
      <c r="I12" s="267" t="s">
        <v>135</v>
      </c>
    </row>
    <row r="13" spans="2:9" ht="20.149999999999999" customHeight="1">
      <c r="B13" s="138" t="s">
        <v>144</v>
      </c>
      <c r="C13" s="195" t="s">
        <v>16</v>
      </c>
      <c r="D13" s="206" t="s">
        <v>125</v>
      </c>
      <c r="E13" s="137"/>
      <c r="G13" s="141" t="s">
        <v>122</v>
      </c>
    </row>
    <row r="14" spans="2:9" ht="20.149999999999999" customHeight="1">
      <c r="B14" s="138" t="s">
        <v>145</v>
      </c>
      <c r="C14" s="195" t="s">
        <v>16</v>
      </c>
      <c r="D14" s="206" t="s">
        <v>125</v>
      </c>
      <c r="E14" s="137"/>
      <c r="G14" s="141" t="s">
        <v>123</v>
      </c>
    </row>
    <row r="15" spans="2:9" ht="20.149999999999999" customHeight="1">
      <c r="B15" s="138" t="s">
        <v>146</v>
      </c>
      <c r="C15" s="195" t="s">
        <v>16</v>
      </c>
      <c r="D15" s="206" t="s">
        <v>125</v>
      </c>
      <c r="E15" s="137"/>
      <c r="F15" s="137"/>
    </row>
    <row r="16" spans="2:9" ht="20.149999999999999" customHeight="1">
      <c r="B16" s="138" t="s">
        <v>147</v>
      </c>
      <c r="C16" s="195" t="s">
        <v>16</v>
      </c>
      <c r="D16" s="206" t="s">
        <v>125</v>
      </c>
      <c r="E16" s="137"/>
      <c r="F16" s="137"/>
    </row>
    <row r="17" spans="2:6" ht="20.149999999999999" customHeight="1">
      <c r="B17" s="138" t="s">
        <v>148</v>
      </c>
      <c r="C17" s="195" t="s">
        <v>16</v>
      </c>
      <c r="D17" s="206" t="s">
        <v>125</v>
      </c>
      <c r="E17" s="137"/>
      <c r="F17" s="137"/>
    </row>
    <row r="18" spans="2:6" ht="20.149999999999999" customHeight="1">
      <c r="B18" s="138" t="s">
        <v>149</v>
      </c>
      <c r="C18" s="195" t="s">
        <v>16</v>
      </c>
      <c r="D18" s="206" t="s">
        <v>125</v>
      </c>
      <c r="E18" s="137"/>
      <c r="F18" s="137"/>
    </row>
    <row r="19" spans="2:6" ht="20.149999999999999" customHeight="1">
      <c r="B19" s="138" t="s">
        <v>150</v>
      </c>
      <c r="C19" s="195" t="s">
        <v>16</v>
      </c>
      <c r="D19" s="206" t="s">
        <v>125</v>
      </c>
      <c r="E19" s="137"/>
      <c r="F19" s="137"/>
    </row>
    <row r="20" spans="2:6" ht="20.149999999999999" customHeight="1">
      <c r="B20" s="138" t="s">
        <v>151</v>
      </c>
      <c r="C20" s="195" t="s">
        <v>16</v>
      </c>
      <c r="D20" s="206" t="s">
        <v>125</v>
      </c>
      <c r="E20" s="137"/>
      <c r="F20" s="137"/>
    </row>
    <row r="21" spans="2:6" ht="20.149999999999999" customHeight="1">
      <c r="B21" s="138" t="s">
        <v>152</v>
      </c>
      <c r="C21" s="195" t="s">
        <v>16</v>
      </c>
      <c r="D21" s="206" t="s">
        <v>125</v>
      </c>
      <c r="E21" s="137"/>
      <c r="F21" s="137"/>
    </row>
    <row r="22" spans="2:6" ht="20.149999999999999" customHeight="1">
      <c r="B22" s="138" t="s">
        <v>153</v>
      </c>
      <c r="C22" s="195" t="s">
        <v>111</v>
      </c>
      <c r="D22" s="206" t="s">
        <v>125</v>
      </c>
      <c r="E22" s="137"/>
      <c r="F22" s="137"/>
    </row>
    <row r="23" spans="2:6" ht="20.149999999999999" customHeight="1">
      <c r="B23" s="138" t="s">
        <v>154</v>
      </c>
      <c r="C23" s="195" t="s">
        <v>111</v>
      </c>
      <c r="D23" s="206" t="s">
        <v>125</v>
      </c>
      <c r="E23" s="137"/>
      <c r="F23" s="137"/>
    </row>
    <row r="24" spans="2:6" ht="20.149999999999999" customHeight="1">
      <c r="B24" s="138" t="s">
        <v>155</v>
      </c>
      <c r="C24" s="195" t="s">
        <v>111</v>
      </c>
      <c r="D24" s="206" t="s">
        <v>125</v>
      </c>
      <c r="E24" s="137"/>
      <c r="F24" s="137"/>
    </row>
    <row r="25" spans="2:6" ht="20.149999999999999" customHeight="1">
      <c r="B25" s="138" t="s">
        <v>156</v>
      </c>
      <c r="C25" s="195" t="s">
        <v>111</v>
      </c>
      <c r="D25" s="206" t="s">
        <v>125</v>
      </c>
      <c r="E25" s="137"/>
      <c r="F25" s="137"/>
    </row>
    <row r="26" spans="2:6" ht="20.149999999999999" customHeight="1">
      <c r="B26" s="138" t="s">
        <v>157</v>
      </c>
      <c r="C26" s="195" t="s">
        <v>111</v>
      </c>
      <c r="D26" s="206" t="s">
        <v>125</v>
      </c>
      <c r="E26" s="137"/>
      <c r="F26" s="137"/>
    </row>
    <row r="27" spans="2:6" ht="20.149999999999999" customHeight="1">
      <c r="B27" s="138" t="s">
        <v>158</v>
      </c>
      <c r="C27" s="195" t="s">
        <v>111</v>
      </c>
      <c r="D27" s="206" t="s">
        <v>125</v>
      </c>
      <c r="E27" s="137"/>
      <c r="F27" s="137"/>
    </row>
    <row r="28" spans="2:6" ht="20" customHeight="1">
      <c r="B28" s="138" t="s">
        <v>159</v>
      </c>
      <c r="C28" s="195" t="s">
        <v>111</v>
      </c>
      <c r="D28" s="206" t="s">
        <v>125</v>
      </c>
    </row>
  </sheetData>
  <protectedRanges>
    <protectedRange sqref="B3 E3:H7 D4:D7" name="範囲1"/>
    <protectedRange sqref="C12:D28" name="範囲2"/>
  </protectedRanges>
  <mergeCells count="9">
    <mergeCell ref="B3:H3"/>
    <mergeCell ref="B4:C4"/>
    <mergeCell ref="D4:H4"/>
    <mergeCell ref="B7:C7"/>
    <mergeCell ref="D7:H7"/>
    <mergeCell ref="B6:C6"/>
    <mergeCell ref="B5:C5"/>
    <mergeCell ref="D5:H5"/>
    <mergeCell ref="D6:H6"/>
  </mergeCells>
  <phoneticPr fontId="6" type="noConversion"/>
  <conditionalFormatting sqref="D11:D28">
    <cfRule type="cellIs" dxfId="62" priority="6" stopIfTrue="1" operator="equal">
      <formula>"Water"</formula>
    </cfRule>
    <cfRule type="cellIs" dxfId="61" priority="7" stopIfTrue="1" operator="equal">
      <formula>"5% DMSO/acetonitrile"</formula>
    </cfRule>
    <cfRule type="cellIs" dxfId="60" priority="8" stopIfTrue="1" operator="equal">
      <formula>"Acetone"</formula>
    </cfRule>
  </conditionalFormatting>
  <conditionalFormatting sqref="D11:D28">
    <cfRule type="cellIs" dxfId="59" priority="1" operator="equal">
      <formula>"Water"</formula>
    </cfRule>
    <cfRule type="cellIs" dxfId="58" priority="2" operator="equal">
      <formula>"Acetonitrile"</formula>
    </cfRule>
    <cfRule type="cellIs" dxfId="57" priority="3" stopIfTrue="1" operator="equal">
      <formula>"Water"</formula>
    </cfRule>
    <cfRule type="cellIs" dxfId="56" priority="4" stopIfTrue="1" operator="equal">
      <formula>"5% DMSO/acetonitrile"</formula>
    </cfRule>
    <cfRule type="cellIs" dxfId="55" priority="5" stopIfTrue="1" operator="equal">
      <formula>"Acetone"</formula>
    </cfRule>
  </conditionalFormatting>
  <dataValidations count="3">
    <dataValidation errorStyle="warning" showInputMessage="1" showErrorMessage="1" errorTitle="Solvent Error" error="Invalid Choice. Please select a solvent from the drop-down menu." promptTitle="Select Solvent" sqref="D11" xr:uid="{00000000-0002-0000-0000-000001000000}"/>
    <dataValidation type="list" errorStyle="warning" showInputMessage="1" showErrorMessage="1" errorTitle="Solvent Error" error="Invalid Choice. Please select a solvent from the drop-down menu." promptTitle="Select Solvent" sqref="D12:D28" xr:uid="{00000000-0002-0000-0000-000000000000}">
      <formula1>$G$11:$G$14</formula1>
    </dataValidation>
    <dataValidation type="list" errorStyle="warning" allowBlank="1" showInputMessage="1" showErrorMessage="1" sqref="C11" xr:uid="{943202D8-292C-491D-AB15-F0838B9B8A9C}">
      <formula1>$I$11:$I$12</formula1>
    </dataValidation>
  </dataValidations>
  <pageMargins left="0.59055118110236227" right="0.59055118110236227" top="0.39370078740157483" bottom="0.39370078740157483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showGridLines="0" zoomScaleNormal="100" workbookViewId="0"/>
  </sheetViews>
  <sheetFormatPr defaultRowHeight="12.5"/>
  <cols>
    <col min="2" max="2" width="76" customWidth="1"/>
  </cols>
  <sheetData>
    <row r="1" spans="1:6">
      <c r="F1" s="188" t="str">
        <f>'General Information'!$D$4</f>
        <v>xx</v>
      </c>
    </row>
    <row r="2" spans="1:6">
      <c r="A2" t="s">
        <v>33</v>
      </c>
    </row>
    <row r="4" spans="1:6">
      <c r="A4" s="274" t="s">
        <v>117</v>
      </c>
      <c r="B4" s="275"/>
      <c r="C4" s="276"/>
    </row>
    <row r="5" spans="1:6">
      <c r="A5" s="277"/>
      <c r="B5" s="278"/>
      <c r="C5" s="279"/>
    </row>
    <row r="6" spans="1:6">
      <c r="A6" s="277"/>
      <c r="B6" s="278"/>
      <c r="C6" s="279"/>
    </row>
    <row r="7" spans="1:6">
      <c r="A7" s="277"/>
      <c r="B7" s="278"/>
      <c r="C7" s="279"/>
    </row>
    <row r="8" spans="1:6">
      <c r="A8" s="277"/>
      <c r="B8" s="278"/>
      <c r="C8" s="279"/>
    </row>
    <row r="9" spans="1:6">
      <c r="A9" s="277"/>
      <c r="B9" s="278"/>
      <c r="C9" s="279"/>
    </row>
    <row r="10" spans="1:6">
      <c r="A10" s="277"/>
      <c r="B10" s="278"/>
      <c r="C10" s="279"/>
    </row>
    <row r="11" spans="1:6">
      <c r="A11" s="277"/>
      <c r="B11" s="278"/>
      <c r="C11" s="279"/>
    </row>
    <row r="12" spans="1:6">
      <c r="A12" s="277"/>
      <c r="B12" s="278"/>
      <c r="C12" s="279"/>
    </row>
    <row r="13" spans="1:6">
      <c r="A13" s="277"/>
      <c r="B13" s="278"/>
      <c r="C13" s="279"/>
    </row>
    <row r="14" spans="1:6">
      <c r="A14" s="277"/>
      <c r="B14" s="278"/>
      <c r="C14" s="279"/>
    </row>
    <row r="15" spans="1:6">
      <c r="A15" s="277"/>
      <c r="B15" s="278"/>
      <c r="C15" s="279"/>
    </row>
    <row r="16" spans="1:6">
      <c r="A16" s="277"/>
      <c r="B16" s="278"/>
      <c r="C16" s="279"/>
    </row>
    <row r="17" spans="1:3">
      <c r="A17" s="277"/>
      <c r="B17" s="278"/>
      <c r="C17" s="279"/>
    </row>
    <row r="18" spans="1:3">
      <c r="A18" s="277"/>
      <c r="B18" s="278"/>
      <c r="C18" s="279"/>
    </row>
    <row r="19" spans="1:3">
      <c r="A19" s="277"/>
      <c r="B19" s="278"/>
      <c r="C19" s="279"/>
    </row>
    <row r="20" spans="1:3">
      <c r="A20" s="277"/>
      <c r="B20" s="278"/>
      <c r="C20" s="279"/>
    </row>
    <row r="21" spans="1:3">
      <c r="A21" s="277"/>
      <c r="B21" s="278"/>
      <c r="C21" s="279"/>
    </row>
    <row r="22" spans="1:3">
      <c r="A22" s="277"/>
      <c r="B22" s="278"/>
      <c r="C22" s="279"/>
    </row>
    <row r="23" spans="1:3">
      <c r="A23" s="277"/>
      <c r="B23" s="278"/>
      <c r="C23" s="279"/>
    </row>
    <row r="24" spans="1:3">
      <c r="A24" s="277"/>
      <c r="B24" s="278"/>
      <c r="C24" s="279"/>
    </row>
    <row r="25" spans="1:3">
      <c r="A25" s="277"/>
      <c r="B25" s="278"/>
      <c r="C25" s="279"/>
    </row>
    <row r="26" spans="1:3">
      <c r="A26" s="280"/>
      <c r="B26" s="281"/>
      <c r="C26" s="282"/>
    </row>
  </sheetData>
  <protectedRanges>
    <protectedRange sqref="A4:C26" name="範囲1"/>
  </protectedRanges>
  <mergeCells count="1">
    <mergeCell ref="A4:C26"/>
  </mergeCells>
  <phoneticPr fontId="6" type="noConversion"/>
  <pageMargins left="0.59055118110236227" right="0.59055118110236227" top="0.39370078740157483" bottom="0.39370078740157483" header="0.19685039370078741" footer="0.19685039370078741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"/>
  <sheetViews>
    <sheetView showGridLines="0" zoomScale="85" zoomScaleNormal="85" workbookViewId="0">
      <pane ySplit="4" topLeftCell="A5" activePane="bottomLeft" state="frozen"/>
      <selection pane="bottomLeft"/>
    </sheetView>
  </sheetViews>
  <sheetFormatPr defaultColWidth="11.453125" defaultRowHeight="13"/>
  <cols>
    <col min="1" max="1" width="22.54296875" style="1" customWidth="1"/>
    <col min="2" max="2" width="9.26953125" style="2" customWidth="1"/>
    <col min="3" max="3" width="12.1796875" style="14" customWidth="1"/>
    <col min="4" max="6" width="4.453125" style="14" customWidth="1"/>
    <col min="7" max="7" width="12.1796875" style="14" customWidth="1"/>
    <col min="8" max="10" width="4.453125" style="14" customWidth="1"/>
    <col min="11" max="11" width="18.7265625" style="2" customWidth="1"/>
    <col min="12" max="14" width="13.81640625" style="2" customWidth="1"/>
    <col min="15" max="16384" width="11.453125" style="2"/>
  </cols>
  <sheetData>
    <row r="1" spans="1:17" ht="13.5" thickBot="1">
      <c r="Q1" s="188" t="str">
        <f>'General Information'!$D$4</f>
        <v>xx</v>
      </c>
    </row>
    <row r="2" spans="1:17" ht="19.5" customHeight="1" thickTop="1" thickBot="1">
      <c r="A2" s="283" t="s">
        <v>1</v>
      </c>
      <c r="B2" s="286" t="s">
        <v>5</v>
      </c>
      <c r="C2" s="301" t="s">
        <v>36</v>
      </c>
      <c r="D2" s="302"/>
      <c r="E2" s="302"/>
      <c r="F2" s="303"/>
      <c r="G2" s="313" t="s">
        <v>53</v>
      </c>
      <c r="H2" s="314"/>
      <c r="I2" s="314"/>
      <c r="J2" s="315"/>
      <c r="K2" s="304" t="s">
        <v>28</v>
      </c>
      <c r="L2" s="295" t="s">
        <v>29</v>
      </c>
      <c r="M2" s="295"/>
      <c r="N2" s="296"/>
    </row>
    <row r="3" spans="1:17" ht="33" customHeight="1">
      <c r="A3" s="284"/>
      <c r="B3" s="287"/>
      <c r="C3" s="289" t="s">
        <v>35</v>
      </c>
      <c r="D3" s="291" t="s">
        <v>41</v>
      </c>
      <c r="E3" s="291"/>
      <c r="F3" s="292"/>
      <c r="G3" s="316" t="s">
        <v>35</v>
      </c>
      <c r="H3" s="291" t="s">
        <v>54</v>
      </c>
      <c r="I3" s="291"/>
      <c r="J3" s="318"/>
      <c r="K3" s="305"/>
      <c r="L3" s="297"/>
      <c r="M3" s="297"/>
      <c r="N3" s="298"/>
    </row>
    <row r="4" spans="1:17" ht="45.75" customHeight="1" thickBot="1">
      <c r="A4" s="285"/>
      <c r="B4" s="288"/>
      <c r="C4" s="290"/>
      <c r="D4" s="293"/>
      <c r="E4" s="293"/>
      <c r="F4" s="294"/>
      <c r="G4" s="317"/>
      <c r="H4" s="293"/>
      <c r="I4" s="293"/>
      <c r="J4" s="319"/>
      <c r="K4" s="306"/>
      <c r="L4" s="299"/>
      <c r="M4" s="299"/>
      <c r="N4" s="300"/>
    </row>
    <row r="5" spans="1:17" s="8" customFormat="1" ht="33.75" customHeight="1">
      <c r="A5" s="59" t="s">
        <v>4</v>
      </c>
      <c r="B5" s="16"/>
      <c r="C5" s="129"/>
      <c r="D5" s="20"/>
      <c r="E5" s="20"/>
      <c r="F5" s="130"/>
      <c r="G5" s="134"/>
      <c r="H5" s="20"/>
      <c r="I5" s="20"/>
      <c r="J5" s="135"/>
      <c r="K5" s="26"/>
      <c r="L5" s="28"/>
      <c r="M5" s="26"/>
      <c r="N5" s="55"/>
    </row>
    <row r="6" spans="1:17" s="8" customFormat="1" ht="33.75" customHeight="1">
      <c r="A6" s="60"/>
      <c r="B6" s="9" t="s">
        <v>21</v>
      </c>
      <c r="C6" s="196" t="s">
        <v>16</v>
      </c>
      <c r="D6" s="307">
        <v>5</v>
      </c>
      <c r="E6" s="307"/>
      <c r="F6" s="308"/>
      <c r="G6" s="196" t="s">
        <v>16</v>
      </c>
      <c r="H6" s="307">
        <v>5</v>
      </c>
      <c r="I6" s="307"/>
      <c r="J6" s="312"/>
      <c r="K6" s="84"/>
      <c r="L6" s="37" t="s">
        <v>38</v>
      </c>
      <c r="M6" s="46" t="e">
        <f>RSQ(C6:C12,D6:D12)</f>
        <v>#DIV/0!</v>
      </c>
      <c r="N6" s="56" t="e">
        <f>IF(M6&gt;0.99,"YES","Not Met")</f>
        <v>#DIV/0!</v>
      </c>
    </row>
    <row r="7" spans="1:17" s="8" customFormat="1" ht="33.75" customHeight="1">
      <c r="A7" s="60"/>
      <c r="B7" s="9" t="s">
        <v>22</v>
      </c>
      <c r="C7" s="189" t="s">
        <v>16</v>
      </c>
      <c r="D7" s="307">
        <f>D6/2</f>
        <v>2.5</v>
      </c>
      <c r="E7" s="307"/>
      <c r="F7" s="308"/>
      <c r="G7" s="189" t="s">
        <v>16</v>
      </c>
      <c r="H7" s="307">
        <f>H6/2</f>
        <v>2.5</v>
      </c>
      <c r="I7" s="307"/>
      <c r="J7" s="312"/>
      <c r="K7" s="131" t="s">
        <v>37</v>
      </c>
      <c r="L7" s="37" t="s">
        <v>39</v>
      </c>
      <c r="M7" s="48" t="e">
        <f>INTERCEPT(C6:C12,D6:D12)</f>
        <v>#DIV/0!</v>
      </c>
      <c r="N7" s="57"/>
    </row>
    <row r="8" spans="1:17" s="8" customFormat="1" ht="33.75" customHeight="1">
      <c r="A8" s="60"/>
      <c r="B8" s="9" t="s">
        <v>23</v>
      </c>
      <c r="C8" s="189" t="s">
        <v>16</v>
      </c>
      <c r="D8" s="307">
        <f>D7/2</f>
        <v>1.25</v>
      </c>
      <c r="E8" s="307"/>
      <c r="F8" s="308"/>
      <c r="G8" s="189" t="s">
        <v>16</v>
      </c>
      <c r="H8" s="307">
        <f>H7/2</f>
        <v>1.25</v>
      </c>
      <c r="I8" s="307"/>
      <c r="J8" s="312"/>
      <c r="K8" s="84"/>
      <c r="L8" s="37" t="s">
        <v>40</v>
      </c>
      <c r="M8" s="48" t="e">
        <f>SLOPE(C6:C12,D6:D12)</f>
        <v>#DIV/0!</v>
      </c>
      <c r="N8" s="57"/>
    </row>
    <row r="9" spans="1:17" s="8" customFormat="1" ht="33.75" customHeight="1">
      <c r="A9" s="60"/>
      <c r="B9" s="9" t="s">
        <v>24</v>
      </c>
      <c r="C9" s="189" t="s">
        <v>16</v>
      </c>
      <c r="D9" s="307">
        <f>D8/2</f>
        <v>0.625</v>
      </c>
      <c r="E9" s="307"/>
      <c r="F9" s="308"/>
      <c r="G9" s="189" t="s">
        <v>16</v>
      </c>
      <c r="H9" s="307">
        <f>H8/2</f>
        <v>0.625</v>
      </c>
      <c r="I9" s="307"/>
      <c r="J9" s="312"/>
      <c r="K9" s="131" t="s">
        <v>57</v>
      </c>
      <c r="L9" s="27"/>
      <c r="M9" s="47"/>
      <c r="N9" s="56"/>
    </row>
    <row r="10" spans="1:17" s="8" customFormat="1" ht="33.75" customHeight="1">
      <c r="A10" s="60"/>
      <c r="B10" s="9" t="s">
        <v>25</v>
      </c>
      <c r="C10" s="189" t="s">
        <v>16</v>
      </c>
      <c r="D10" s="307">
        <f>D9/2</f>
        <v>0.3125</v>
      </c>
      <c r="E10" s="307"/>
      <c r="F10" s="308"/>
      <c r="G10" s="189" t="s">
        <v>16</v>
      </c>
      <c r="H10" s="307">
        <f>H9/2</f>
        <v>0.3125</v>
      </c>
      <c r="I10" s="307"/>
      <c r="J10" s="312"/>
      <c r="K10" s="132"/>
      <c r="L10" s="37" t="s">
        <v>55</v>
      </c>
      <c r="M10" s="50" t="e">
        <f>RSQ(G6:G12,H6:H12)</f>
        <v>#DIV/0!</v>
      </c>
      <c r="N10" s="56" t="e">
        <f>IF(M10&gt;0.99,"YES","Not Met")</f>
        <v>#DIV/0!</v>
      </c>
    </row>
    <row r="11" spans="1:17" s="8" customFormat="1" ht="33.75" customHeight="1">
      <c r="A11" s="60"/>
      <c r="B11" s="9" t="s">
        <v>26</v>
      </c>
      <c r="C11" s="189" t="s">
        <v>16</v>
      </c>
      <c r="D11" s="307">
        <f>D10/2</f>
        <v>0.15625</v>
      </c>
      <c r="E11" s="307"/>
      <c r="F11" s="308"/>
      <c r="G11" s="189" t="s">
        <v>16</v>
      </c>
      <c r="H11" s="307">
        <f>H10/2</f>
        <v>0.15625</v>
      </c>
      <c r="I11" s="307"/>
      <c r="J11" s="312"/>
      <c r="K11" s="132"/>
      <c r="L11" s="37" t="s">
        <v>56</v>
      </c>
      <c r="M11" s="51" t="e">
        <f>INTERCEPT(G6:G12,H6:H12)</f>
        <v>#DIV/0!</v>
      </c>
      <c r="N11" s="57"/>
    </row>
    <row r="12" spans="1:17" s="8" customFormat="1" ht="33.75" customHeight="1" thickBot="1">
      <c r="A12" s="61"/>
      <c r="B12" s="58" t="s">
        <v>132</v>
      </c>
      <c r="C12" s="190" t="s">
        <v>16</v>
      </c>
      <c r="D12" s="309">
        <v>0</v>
      </c>
      <c r="E12" s="309"/>
      <c r="F12" s="310"/>
      <c r="G12" s="190" t="s">
        <v>16</v>
      </c>
      <c r="H12" s="309">
        <v>0</v>
      </c>
      <c r="I12" s="309"/>
      <c r="J12" s="311"/>
      <c r="K12" s="133"/>
      <c r="L12" s="62" t="s">
        <v>58</v>
      </c>
      <c r="M12" s="63" t="e">
        <f>SLOPE(G6:G12,H6:H12)</f>
        <v>#DIV/0!</v>
      </c>
      <c r="N12" s="64"/>
    </row>
    <row r="13" spans="1:17" ht="13.5" thickTop="1"/>
  </sheetData>
  <protectedRanges>
    <protectedRange sqref="G6:G12 C6:C12" name="範囲1"/>
  </protectedRanges>
  <mergeCells count="24">
    <mergeCell ref="H12:J12"/>
    <mergeCell ref="H10:J10"/>
    <mergeCell ref="H11:J11"/>
    <mergeCell ref="H9:J9"/>
    <mergeCell ref="G2:J2"/>
    <mergeCell ref="G3:G4"/>
    <mergeCell ref="H3:J4"/>
    <mergeCell ref="H6:J6"/>
    <mergeCell ref="H7:J7"/>
    <mergeCell ref="H8:J8"/>
    <mergeCell ref="D6:F6"/>
    <mergeCell ref="D12:F12"/>
    <mergeCell ref="D11:F11"/>
    <mergeCell ref="D10:F10"/>
    <mergeCell ref="D9:F9"/>
    <mergeCell ref="D8:F8"/>
    <mergeCell ref="D7:F7"/>
    <mergeCell ref="A2:A4"/>
    <mergeCell ref="B2:B4"/>
    <mergeCell ref="C3:C4"/>
    <mergeCell ref="D3:F4"/>
    <mergeCell ref="L2:N4"/>
    <mergeCell ref="C2:F2"/>
    <mergeCell ref="K2:K4"/>
  </mergeCells>
  <phoneticPr fontId="0" type="noConversion"/>
  <conditionalFormatting sqref="H13:J65536 G32:G65536 G2:G3 D13:F65536 C32:C65536 C2:C3 C5:J5">
    <cfRule type="cellIs" dxfId="54" priority="1" stopIfTrue="1" operator="lessThan">
      <formula>70</formula>
    </cfRule>
  </conditionalFormatting>
  <conditionalFormatting sqref="N6 N10">
    <cfRule type="cellIs" dxfId="53" priority="3" stopIfTrue="1" operator="equal">
      <formula>"YES"</formula>
    </cfRule>
    <cfRule type="cellIs" dxfId="52" priority="4" stopIfTrue="1" operator="equal">
      <formula>"Not Met"</formula>
    </cfRule>
  </conditionalFormatting>
  <pageMargins left="0.59055118110236227" right="0.59055118110236227" top="0.39370078740157483" bottom="0.39370078740157483" header="0.19685039370078741" footer="0.19685039370078741"/>
  <pageSetup paperSize="9" scale="75" fitToHeight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44"/>
  <sheetViews>
    <sheetView showGridLines="0" zoomScale="85" zoomScaleNormal="85" zoomScaleSheetLayoutView="55" workbookViewId="0">
      <pane ySplit="3" topLeftCell="A4" activePane="bottomLeft" state="frozen"/>
      <selection pane="bottomLeft"/>
    </sheetView>
  </sheetViews>
  <sheetFormatPr defaultColWidth="11.453125" defaultRowHeight="13"/>
  <cols>
    <col min="1" max="1" width="9.81640625" style="14" bestFit="1" customWidth="1"/>
    <col min="2" max="2" width="22.54296875" style="1" customWidth="1"/>
    <col min="3" max="3" width="8.1796875" style="2" customWidth="1"/>
    <col min="4" max="4" width="12.1796875" style="234" customWidth="1"/>
    <col min="5" max="5" width="12.1796875" style="14" customWidth="1"/>
    <col min="6" max="6" width="10.6328125" style="14" customWidth="1"/>
    <col min="7" max="8" width="5.6328125" style="14" customWidth="1"/>
    <col min="9" max="9" width="6.81640625" style="14" customWidth="1"/>
    <col min="10" max="11" width="5.6328125" style="14" customWidth="1"/>
    <col min="12" max="12" width="9.453125" style="2" customWidth="1"/>
    <col min="13" max="13" width="8.54296875" style="2" customWidth="1"/>
    <col min="14" max="14" width="47.1796875" style="2" customWidth="1"/>
    <col min="15" max="15" width="22.26953125" style="2" customWidth="1"/>
    <col min="16" max="24" width="11.453125" style="2"/>
    <col min="25" max="25" width="0" style="2" hidden="1" customWidth="1"/>
    <col min="26" max="16384" width="11.453125" style="2"/>
  </cols>
  <sheetData>
    <row r="1" spans="1:25" ht="13.5" thickBot="1">
      <c r="Q1" s="188" t="str">
        <f>'General Information'!$D$4</f>
        <v>xx</v>
      </c>
    </row>
    <row r="2" spans="1:25" ht="33" customHeight="1" thickTop="1">
      <c r="A2" s="340" t="s">
        <v>0</v>
      </c>
      <c r="B2" s="338" t="s">
        <v>1</v>
      </c>
      <c r="C2" s="286" t="s">
        <v>5</v>
      </c>
      <c r="D2" s="320" t="s">
        <v>60</v>
      </c>
      <c r="E2" s="322" t="s">
        <v>181</v>
      </c>
      <c r="F2" s="343" t="s">
        <v>18</v>
      </c>
      <c r="G2" s="344"/>
      <c r="H2" s="344"/>
      <c r="I2" s="343" t="s">
        <v>182</v>
      </c>
      <c r="J2" s="344"/>
      <c r="K2" s="344"/>
      <c r="L2" s="358" t="s">
        <v>50</v>
      </c>
      <c r="M2" s="353" t="s">
        <v>61</v>
      </c>
      <c r="N2" s="336" t="s">
        <v>28</v>
      </c>
      <c r="O2" s="334" t="s">
        <v>29</v>
      </c>
    </row>
    <row r="3" spans="1:25" ht="45.75" customHeight="1" thickBot="1">
      <c r="A3" s="341"/>
      <c r="B3" s="339"/>
      <c r="C3" s="342"/>
      <c r="D3" s="321"/>
      <c r="E3" s="293"/>
      <c r="F3" s="3" t="s">
        <v>2</v>
      </c>
      <c r="G3" s="4" t="s">
        <v>3</v>
      </c>
      <c r="H3" s="4" t="s">
        <v>17</v>
      </c>
      <c r="I3" s="3" t="s">
        <v>2</v>
      </c>
      <c r="J3" s="4" t="s">
        <v>3</v>
      </c>
      <c r="K3" s="4" t="s">
        <v>17</v>
      </c>
      <c r="L3" s="359"/>
      <c r="M3" s="354"/>
      <c r="N3" s="337"/>
      <c r="O3" s="335"/>
    </row>
    <row r="4" spans="1:25" ht="20.149999999999999" customHeight="1" thickBot="1">
      <c r="A4" s="331" t="s">
        <v>73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3"/>
    </row>
    <row r="5" spans="1:25" s="8" customFormat="1">
      <c r="A5" s="65"/>
      <c r="B5" s="6" t="s">
        <v>6</v>
      </c>
      <c r="C5" s="16"/>
      <c r="D5" s="235"/>
      <c r="E5" s="214"/>
      <c r="F5" s="21"/>
      <c r="G5" s="22"/>
      <c r="H5" s="23"/>
      <c r="I5" s="355" t="e">
        <f>ROUND(AVERAGE(E6:E8),1)</f>
        <v>#VALUE!</v>
      </c>
      <c r="J5" s="326" t="e">
        <f>STDEV(E6:E8)</f>
        <v>#VALUE!</v>
      </c>
      <c r="K5" s="323" t="e">
        <f>J5/I5</f>
        <v>#VALUE!</v>
      </c>
      <c r="L5" s="29"/>
      <c r="M5" s="89"/>
      <c r="N5" s="83"/>
      <c r="O5" s="66"/>
      <c r="Y5" s="25" t="s">
        <v>27</v>
      </c>
    </row>
    <row r="6" spans="1:25" s="8" customFormat="1" ht="15" customHeight="1">
      <c r="A6" s="67"/>
      <c r="B6" s="11"/>
      <c r="C6" s="9" t="s">
        <v>10</v>
      </c>
      <c r="D6" s="236" t="s">
        <v>16</v>
      </c>
      <c r="E6" s="213" t="e">
        <f>(D6-STD!$M$7)/STD!$M$8</f>
        <v>#VALUE!</v>
      </c>
      <c r="F6" s="345"/>
      <c r="G6" s="329"/>
      <c r="H6" s="348"/>
      <c r="I6" s="356"/>
      <c r="J6" s="327"/>
      <c r="K6" s="324"/>
      <c r="L6" s="30"/>
      <c r="M6" s="90"/>
      <c r="N6" s="84" t="s">
        <v>105</v>
      </c>
      <c r="O6" s="68" t="e">
        <f>IF((AND(I5&gt;=3.2,I5&lt;=4.4)),"YES","Not Met")</f>
        <v>#VALUE!</v>
      </c>
      <c r="Y6" s="25" t="s">
        <v>70</v>
      </c>
    </row>
    <row r="7" spans="1:25" s="8" customFormat="1">
      <c r="A7" s="69"/>
      <c r="B7" s="11"/>
      <c r="C7" s="9" t="s">
        <v>11</v>
      </c>
      <c r="D7" s="236" t="s">
        <v>16</v>
      </c>
      <c r="E7" s="213" t="e">
        <f>(D7-STD!$M$7)/STD!$M$8</f>
        <v>#VALUE!</v>
      </c>
      <c r="F7" s="345"/>
      <c r="G7" s="329"/>
      <c r="H7" s="348"/>
      <c r="I7" s="356"/>
      <c r="J7" s="327"/>
      <c r="K7" s="324"/>
      <c r="L7" s="30"/>
      <c r="M7" s="90"/>
      <c r="N7" s="53"/>
      <c r="O7" s="68"/>
      <c r="Y7" s="25" t="s">
        <v>72</v>
      </c>
    </row>
    <row r="8" spans="1:25" s="8" customFormat="1" ht="13.5" thickBot="1">
      <c r="A8" s="70"/>
      <c r="B8" s="12"/>
      <c r="C8" s="13" t="s">
        <v>12</v>
      </c>
      <c r="D8" s="236" t="s">
        <v>16</v>
      </c>
      <c r="E8" s="213" t="e">
        <f>(D8-STD!$M$7)/STD!$M$8</f>
        <v>#VALUE!</v>
      </c>
      <c r="F8" s="346"/>
      <c r="G8" s="330"/>
      <c r="H8" s="349"/>
      <c r="I8" s="357"/>
      <c r="J8" s="328"/>
      <c r="K8" s="325"/>
      <c r="L8" s="32"/>
      <c r="M8" s="91"/>
      <c r="N8" s="84"/>
      <c r="O8" s="99"/>
      <c r="Y8" s="25" t="s">
        <v>68</v>
      </c>
    </row>
    <row r="9" spans="1:25" s="8" customFormat="1">
      <c r="A9" s="71"/>
      <c r="B9" s="6" t="s">
        <v>8</v>
      </c>
      <c r="C9" s="16"/>
      <c r="D9" s="235"/>
      <c r="E9" s="38"/>
      <c r="F9" s="350" t="e">
        <f>AVERAGE(D10:D15)</f>
        <v>#DIV/0!</v>
      </c>
      <c r="G9" s="326" t="e">
        <f>STDEV(D10:D15)</f>
        <v>#DIV/0!</v>
      </c>
      <c r="H9" s="362" t="e">
        <f>STDEV(D10:D15,D17:D19)/AVERAGE(D10:D15,D17:D19)</f>
        <v>#DIV/0!</v>
      </c>
      <c r="I9" s="355" t="e">
        <f>ROUND(AVERAGE(E10:E15),1)</f>
        <v>#VALUE!</v>
      </c>
      <c r="J9" s="326" t="e">
        <f>STDEV(E10:E15)</f>
        <v>#VALUE!</v>
      </c>
      <c r="K9" s="323" t="e">
        <f>J9/I9</f>
        <v>#VALUE!</v>
      </c>
      <c r="L9" s="30"/>
      <c r="M9" s="90"/>
      <c r="N9" s="52"/>
      <c r="O9" s="72"/>
    </row>
    <row r="10" spans="1:25" s="8" customFormat="1" ht="15" customHeight="1">
      <c r="A10" s="67"/>
      <c r="B10" s="11"/>
      <c r="C10" s="9" t="s">
        <v>10</v>
      </c>
      <c r="D10" s="236" t="s">
        <v>16</v>
      </c>
      <c r="E10" s="213" t="e">
        <f>(D10-STD!$M$7)/STD!$M$8</f>
        <v>#VALUE!</v>
      </c>
      <c r="F10" s="351"/>
      <c r="G10" s="327"/>
      <c r="H10" s="363"/>
      <c r="I10" s="356"/>
      <c r="J10" s="327"/>
      <c r="K10" s="324"/>
      <c r="L10" s="30"/>
      <c r="M10" s="90"/>
      <c r="N10" s="85"/>
      <c r="O10" s="73"/>
    </row>
    <row r="11" spans="1:25" s="8" customFormat="1" ht="15" customHeight="1">
      <c r="A11" s="74"/>
      <c r="B11" s="11"/>
      <c r="C11" s="9" t="s">
        <v>11</v>
      </c>
      <c r="D11" s="236" t="s">
        <v>16</v>
      </c>
      <c r="E11" s="213" t="e">
        <f>(D11-STD!$M$7)/STD!$M$8</f>
        <v>#VALUE!</v>
      </c>
      <c r="F11" s="351"/>
      <c r="G11" s="327"/>
      <c r="H11" s="363"/>
      <c r="I11" s="356"/>
      <c r="J11" s="327"/>
      <c r="K11" s="324"/>
      <c r="L11" s="31"/>
      <c r="M11" s="90"/>
      <c r="N11" s="84" t="s">
        <v>62</v>
      </c>
      <c r="O11" s="68" t="e">
        <f>IF(H9&lt;0.1,"YES","Not Met")</f>
        <v>#DIV/0!</v>
      </c>
    </row>
    <row r="12" spans="1:25" s="8" customFormat="1">
      <c r="A12" s="74"/>
      <c r="B12" s="11"/>
      <c r="C12" s="9" t="s">
        <v>12</v>
      </c>
      <c r="D12" s="236" t="s">
        <v>16</v>
      </c>
      <c r="E12" s="213" t="e">
        <f>(D12-STD!$M$7)/STD!$M$8</f>
        <v>#VALUE!</v>
      </c>
      <c r="F12" s="351"/>
      <c r="G12" s="327"/>
      <c r="H12" s="363"/>
      <c r="I12" s="356"/>
      <c r="J12" s="327"/>
      <c r="K12" s="324"/>
      <c r="L12" s="31"/>
      <c r="M12" s="90"/>
      <c r="N12" s="53"/>
      <c r="O12" s="68"/>
    </row>
    <row r="13" spans="1:25" s="8" customFormat="1">
      <c r="A13" s="74"/>
      <c r="B13" s="11"/>
      <c r="C13" s="9" t="s">
        <v>13</v>
      </c>
      <c r="D13" s="236" t="s">
        <v>16</v>
      </c>
      <c r="E13" s="213" t="e">
        <f>(D13-STD!$M$7)/STD!$M$8</f>
        <v>#VALUE!</v>
      </c>
      <c r="F13" s="351"/>
      <c r="G13" s="327"/>
      <c r="H13" s="363"/>
      <c r="I13" s="356"/>
      <c r="J13" s="327"/>
      <c r="K13" s="324"/>
      <c r="L13" s="30"/>
      <c r="M13" s="90"/>
      <c r="N13" s="84"/>
      <c r="O13" s="99"/>
    </row>
    <row r="14" spans="1:25" s="8" customFormat="1">
      <c r="A14" s="69"/>
      <c r="B14" s="11"/>
      <c r="C14" s="9" t="s">
        <v>14</v>
      </c>
      <c r="D14" s="236" t="s">
        <v>16</v>
      </c>
      <c r="E14" s="213" t="e">
        <f>(D14-STD!$M$7)/STD!$M$8</f>
        <v>#VALUE!</v>
      </c>
      <c r="F14" s="351"/>
      <c r="G14" s="327"/>
      <c r="H14" s="363"/>
      <c r="I14" s="356"/>
      <c r="J14" s="327"/>
      <c r="K14" s="324"/>
      <c r="L14" s="30"/>
      <c r="M14" s="90"/>
      <c r="N14" s="53"/>
      <c r="O14" s="68"/>
    </row>
    <row r="15" spans="1:25" s="8" customFormat="1" ht="13.5" thickBot="1">
      <c r="A15" s="70"/>
      <c r="B15" s="12"/>
      <c r="C15" s="13" t="s">
        <v>15</v>
      </c>
      <c r="D15" s="236" t="s">
        <v>16</v>
      </c>
      <c r="E15" s="213" t="e">
        <f>(D15-STD!$M$7)/STD!$M$8</f>
        <v>#VALUE!</v>
      </c>
      <c r="F15" s="361"/>
      <c r="G15" s="328"/>
      <c r="H15" s="363"/>
      <c r="I15" s="357"/>
      <c r="J15" s="328"/>
      <c r="K15" s="325"/>
      <c r="L15" s="32"/>
      <c r="M15" s="91"/>
      <c r="N15" s="54"/>
      <c r="O15" s="75"/>
    </row>
    <row r="16" spans="1:25" s="8" customFormat="1">
      <c r="A16" s="76" t="s">
        <v>63</v>
      </c>
      <c r="B16" s="24" t="s">
        <v>9</v>
      </c>
      <c r="C16" s="16"/>
      <c r="D16" s="237"/>
      <c r="E16" s="215"/>
      <c r="F16" s="350" t="e">
        <f>AVERAGE(D17:D19)</f>
        <v>#DIV/0!</v>
      </c>
      <c r="G16" s="326" t="e">
        <f>STDEV(D17:D19)</f>
        <v>#DIV/0!</v>
      </c>
      <c r="H16" s="323" t="e">
        <f>G16/F16</f>
        <v>#DIV/0!</v>
      </c>
      <c r="I16" s="355" t="e">
        <f>ROUND(AVERAGE(E17:E19),1)</f>
        <v>#VALUE!</v>
      </c>
      <c r="J16" s="326" t="e">
        <f>STDEV(E17:E19)</f>
        <v>#VALUE!</v>
      </c>
      <c r="K16" s="323" t="e">
        <f>J16/I16</f>
        <v>#VALUE!</v>
      </c>
      <c r="L16" s="168"/>
      <c r="M16" s="92"/>
      <c r="N16" s="84" t="s">
        <v>64</v>
      </c>
      <c r="O16" s="68" t="e">
        <f>IF(H16&lt;0.1,"YES","Not Met")</f>
        <v>#DIV/0!</v>
      </c>
    </row>
    <row r="17" spans="1:15" s="8" customFormat="1" ht="15" customHeight="1">
      <c r="A17" s="208" t="s">
        <v>65</v>
      </c>
      <c r="B17" s="18"/>
      <c r="C17" s="9" t="s">
        <v>10</v>
      </c>
      <c r="D17" s="236" t="s">
        <v>16</v>
      </c>
      <c r="E17" s="213" t="e">
        <f>(D17-STD!$M$7)/STD!$M$8</f>
        <v>#VALUE!</v>
      </c>
      <c r="F17" s="351"/>
      <c r="G17" s="327"/>
      <c r="H17" s="324"/>
      <c r="I17" s="356"/>
      <c r="J17" s="327"/>
      <c r="K17" s="324"/>
      <c r="L17" s="180" t="s">
        <v>43</v>
      </c>
      <c r="M17" s="173" t="e">
        <f>D17/L17</f>
        <v>#VALUE!</v>
      </c>
      <c r="N17" s="84"/>
      <c r="O17" s="99"/>
    </row>
    <row r="18" spans="1:15" s="8" customFormat="1" ht="15" customHeight="1">
      <c r="A18" s="74"/>
      <c r="B18" s="11"/>
      <c r="C18" s="9" t="s">
        <v>11</v>
      </c>
      <c r="D18" s="236" t="s">
        <v>16</v>
      </c>
      <c r="E18" s="213" t="e">
        <f>(D18-STD!$M$7)/STD!$M$8</f>
        <v>#VALUE!</v>
      </c>
      <c r="F18" s="351"/>
      <c r="G18" s="327"/>
      <c r="H18" s="324"/>
      <c r="I18" s="356"/>
      <c r="J18" s="327"/>
      <c r="K18" s="324"/>
      <c r="L18" s="180" t="s">
        <v>43</v>
      </c>
      <c r="M18" s="173" t="e">
        <f>D18/L18</f>
        <v>#VALUE!</v>
      </c>
      <c r="N18" s="84" t="s">
        <v>105</v>
      </c>
      <c r="O18" s="68" t="e">
        <f>IF((AND(I16&gt;=3.2,I16&lt;=4.4)),"YES","Not Met")</f>
        <v>#VALUE!</v>
      </c>
    </row>
    <row r="19" spans="1:15" s="8" customFormat="1" ht="13.5" thickBot="1">
      <c r="A19" s="69"/>
      <c r="B19" s="12"/>
      <c r="C19" s="13" t="s">
        <v>12</v>
      </c>
      <c r="D19" s="236" t="s">
        <v>16</v>
      </c>
      <c r="E19" s="213" t="e">
        <f>(D19-STD!$M$7)/STD!$M$8</f>
        <v>#VALUE!</v>
      </c>
      <c r="F19" s="352"/>
      <c r="G19" s="347"/>
      <c r="H19" s="360"/>
      <c r="I19" s="370"/>
      <c r="J19" s="347"/>
      <c r="K19" s="360"/>
      <c r="L19" s="181" t="s">
        <v>43</v>
      </c>
      <c r="M19" s="173" t="e">
        <f>D19/L19</f>
        <v>#VALUE!</v>
      </c>
      <c r="N19" s="84"/>
      <c r="O19" s="99"/>
    </row>
    <row r="20" spans="1:15" s="8" customFormat="1">
      <c r="A20" s="76" t="s">
        <v>69</v>
      </c>
      <c r="B20" s="24" t="s">
        <v>9</v>
      </c>
      <c r="C20" s="16"/>
      <c r="D20" s="235"/>
      <c r="E20" s="215"/>
      <c r="F20" s="350" t="e">
        <f>AVERAGE(D21:D23)</f>
        <v>#DIV/0!</v>
      </c>
      <c r="G20" s="326" t="e">
        <f>STDEV(D21:D23)</f>
        <v>#DIV/0!</v>
      </c>
      <c r="H20" s="323" t="e">
        <f>G20/F20</f>
        <v>#DIV/0!</v>
      </c>
      <c r="I20" s="355" t="e">
        <f>ROUND(AVERAGE(E21:E23),1)</f>
        <v>#VALUE!</v>
      </c>
      <c r="J20" s="326" t="e">
        <f>STDEV(E21:E23)</f>
        <v>#VALUE!</v>
      </c>
      <c r="K20" s="323" t="e">
        <f>J20/I20</f>
        <v>#VALUE!</v>
      </c>
      <c r="L20" s="209"/>
      <c r="M20" s="174"/>
      <c r="N20" s="86" t="s">
        <v>64</v>
      </c>
      <c r="O20" s="77" t="e">
        <f>IF(H20&lt;0.1,"YES","Not Met")</f>
        <v>#DIV/0!</v>
      </c>
    </row>
    <row r="21" spans="1:15" s="8" customFormat="1" ht="15" customHeight="1">
      <c r="A21" s="67"/>
      <c r="B21" s="18" t="s">
        <v>34</v>
      </c>
      <c r="C21" s="9" t="s">
        <v>10</v>
      </c>
      <c r="D21" s="236" t="s">
        <v>16</v>
      </c>
      <c r="E21" s="213" t="e">
        <f>(D21-STD!$M$7)/STD!$M$8</f>
        <v>#VALUE!</v>
      </c>
      <c r="F21" s="351"/>
      <c r="G21" s="327"/>
      <c r="H21" s="324"/>
      <c r="I21" s="356"/>
      <c r="J21" s="327"/>
      <c r="K21" s="324"/>
      <c r="L21" s="180" t="s">
        <v>43</v>
      </c>
      <c r="M21" s="173" t="e">
        <f>D21/L21</f>
        <v>#VALUE!</v>
      </c>
      <c r="N21" s="84"/>
      <c r="O21" s="99"/>
    </row>
    <row r="22" spans="1:15" s="8" customFormat="1" ht="15" customHeight="1">
      <c r="A22" s="74"/>
      <c r="B22" s="11"/>
      <c r="C22" s="9" t="s">
        <v>11</v>
      </c>
      <c r="D22" s="236" t="s">
        <v>16</v>
      </c>
      <c r="E22" s="213" t="e">
        <f>(D22-STD!$M$7)/STD!$M$8</f>
        <v>#VALUE!</v>
      </c>
      <c r="F22" s="351"/>
      <c r="G22" s="327"/>
      <c r="H22" s="324"/>
      <c r="I22" s="356"/>
      <c r="J22" s="327"/>
      <c r="K22" s="324"/>
      <c r="L22" s="180" t="s">
        <v>43</v>
      </c>
      <c r="M22" s="173" t="e">
        <f>D22/L22</f>
        <v>#VALUE!</v>
      </c>
      <c r="N22" s="84" t="s">
        <v>105</v>
      </c>
      <c r="O22" s="68" t="e">
        <f>IF((AND(I20&gt;=3.2,I20&lt;=4.4)),"YES","Not Met")</f>
        <v>#VALUE!</v>
      </c>
    </row>
    <row r="23" spans="1:15" s="8" customFormat="1" ht="13.5" thickBot="1">
      <c r="A23" s="69"/>
      <c r="B23" s="12"/>
      <c r="C23" s="13" t="s">
        <v>12</v>
      </c>
      <c r="D23" s="236" t="s">
        <v>16</v>
      </c>
      <c r="E23" s="213" t="e">
        <f>(D23-STD!$M$7)/STD!$M$8</f>
        <v>#VALUE!</v>
      </c>
      <c r="F23" s="352"/>
      <c r="G23" s="347"/>
      <c r="H23" s="360"/>
      <c r="I23" s="370"/>
      <c r="J23" s="347"/>
      <c r="K23" s="360"/>
      <c r="L23" s="181" t="s">
        <v>43</v>
      </c>
      <c r="M23" s="175" t="e">
        <f>D23/L23</f>
        <v>#VALUE!</v>
      </c>
      <c r="N23" s="87"/>
      <c r="O23" s="100"/>
    </row>
    <row r="24" spans="1:15" s="8" customFormat="1">
      <c r="A24" s="76" t="s">
        <v>71</v>
      </c>
      <c r="B24" s="24" t="s">
        <v>9</v>
      </c>
      <c r="C24" s="16"/>
      <c r="D24" s="235"/>
      <c r="E24" s="215"/>
      <c r="F24" s="350" t="e">
        <f>AVERAGE(D25:D27)</f>
        <v>#DIV/0!</v>
      </c>
      <c r="G24" s="326" t="e">
        <f>STDEV(D25:D27)</f>
        <v>#DIV/0!</v>
      </c>
      <c r="H24" s="323" t="e">
        <f>G24/F24</f>
        <v>#DIV/0!</v>
      </c>
      <c r="I24" s="355" t="e">
        <f>ROUND(AVERAGE(E25:E27),1)</f>
        <v>#VALUE!</v>
      </c>
      <c r="J24" s="326" t="e">
        <f>STDEV(E25:E27)</f>
        <v>#VALUE!</v>
      </c>
      <c r="K24" s="323" t="e">
        <f>J24/I24</f>
        <v>#VALUE!</v>
      </c>
      <c r="L24" s="209"/>
      <c r="M24" s="173"/>
      <c r="N24" s="84" t="s">
        <v>64</v>
      </c>
      <c r="O24" s="68" t="e">
        <f>IF(H24&lt;0.1,"YES","Not Met")</f>
        <v>#DIV/0!</v>
      </c>
    </row>
    <row r="25" spans="1:15" s="8" customFormat="1" ht="15" customHeight="1">
      <c r="A25" s="67"/>
      <c r="B25" s="18" t="s">
        <v>34</v>
      </c>
      <c r="C25" s="9" t="s">
        <v>10</v>
      </c>
      <c r="D25" s="236" t="s">
        <v>16</v>
      </c>
      <c r="E25" s="213" t="e">
        <f>(D25-STD!$M$7)/STD!$M$8</f>
        <v>#VALUE!</v>
      </c>
      <c r="F25" s="351"/>
      <c r="G25" s="327"/>
      <c r="H25" s="324"/>
      <c r="I25" s="356"/>
      <c r="J25" s="327"/>
      <c r="K25" s="324"/>
      <c r="L25" s="180" t="s">
        <v>43</v>
      </c>
      <c r="M25" s="173" t="e">
        <f>D25/L25</f>
        <v>#VALUE!</v>
      </c>
      <c r="N25" s="84"/>
      <c r="O25" s="99"/>
    </row>
    <row r="26" spans="1:15" s="8" customFormat="1" ht="15" customHeight="1">
      <c r="A26" s="74"/>
      <c r="B26" s="11"/>
      <c r="C26" s="9" t="s">
        <v>11</v>
      </c>
      <c r="D26" s="236" t="s">
        <v>16</v>
      </c>
      <c r="E26" s="213" t="e">
        <f>(D26-STD!$M$7)/STD!$M$8</f>
        <v>#VALUE!</v>
      </c>
      <c r="F26" s="351"/>
      <c r="G26" s="327"/>
      <c r="H26" s="324"/>
      <c r="I26" s="356"/>
      <c r="J26" s="327"/>
      <c r="K26" s="324"/>
      <c r="L26" s="180" t="s">
        <v>43</v>
      </c>
      <c r="M26" s="173" t="e">
        <f>D26/L26</f>
        <v>#VALUE!</v>
      </c>
      <c r="N26" s="84" t="s">
        <v>105</v>
      </c>
      <c r="O26" s="68" t="e">
        <f>IF((AND(I24&gt;=3.2,I24&lt;=4.4)),"YES","Not Met")</f>
        <v>#VALUE!</v>
      </c>
    </row>
    <row r="27" spans="1:15" s="8" customFormat="1" ht="13.5" thickBot="1">
      <c r="A27" s="69"/>
      <c r="B27" s="12"/>
      <c r="C27" s="13" t="s">
        <v>12</v>
      </c>
      <c r="D27" s="236" t="s">
        <v>16</v>
      </c>
      <c r="E27" s="213" t="e">
        <f>(D27-STD!$M$7)/STD!$M$8</f>
        <v>#VALUE!</v>
      </c>
      <c r="F27" s="352"/>
      <c r="G27" s="347"/>
      <c r="H27" s="360"/>
      <c r="I27" s="370"/>
      <c r="J27" s="347"/>
      <c r="K27" s="360"/>
      <c r="L27" s="181" t="s">
        <v>43</v>
      </c>
      <c r="M27" s="173" t="e">
        <f>D27/L27</f>
        <v>#VALUE!</v>
      </c>
      <c r="N27" s="84"/>
      <c r="O27" s="99"/>
    </row>
    <row r="28" spans="1:15" s="8" customFormat="1" ht="25">
      <c r="A28" s="78" t="s">
        <v>67</v>
      </c>
      <c r="B28" s="24" t="s">
        <v>9</v>
      </c>
      <c r="C28" s="16"/>
      <c r="D28" s="235"/>
      <c r="E28" s="215"/>
      <c r="F28" s="350" t="e">
        <f>AVERAGE(D29:D31)</f>
        <v>#DIV/0!</v>
      </c>
      <c r="G28" s="326" t="e">
        <f>STDEV(D29:D31)</f>
        <v>#DIV/0!</v>
      </c>
      <c r="H28" s="323" t="e">
        <f>G28/F28</f>
        <v>#DIV/0!</v>
      </c>
      <c r="I28" s="355" t="e">
        <f>ROUND(AVERAGE(E29:E31),1)</f>
        <v>#VALUE!</v>
      </c>
      <c r="J28" s="326" t="e">
        <f>STDEV(E29:E31)</f>
        <v>#VALUE!</v>
      </c>
      <c r="K28" s="323" t="e">
        <f>J28/I28</f>
        <v>#VALUE!</v>
      </c>
      <c r="L28" s="209"/>
      <c r="M28" s="174"/>
      <c r="N28" s="86" t="s">
        <v>64</v>
      </c>
      <c r="O28" s="77" t="e">
        <f>IF(H28&lt;0.1,"YES","Not Met")</f>
        <v>#DIV/0!</v>
      </c>
    </row>
    <row r="29" spans="1:15" s="8" customFormat="1" ht="15" customHeight="1">
      <c r="A29" s="67"/>
      <c r="B29" s="18" t="s">
        <v>34</v>
      </c>
      <c r="C29" s="9" t="s">
        <v>10</v>
      </c>
      <c r="D29" s="236" t="s">
        <v>16</v>
      </c>
      <c r="E29" s="213" t="e">
        <f>(D29-STD!$M$7)/STD!$M$8</f>
        <v>#VALUE!</v>
      </c>
      <c r="F29" s="351"/>
      <c r="G29" s="327"/>
      <c r="H29" s="324"/>
      <c r="I29" s="356"/>
      <c r="J29" s="327"/>
      <c r="K29" s="324"/>
      <c r="L29" s="180" t="s">
        <v>43</v>
      </c>
      <c r="M29" s="173" t="e">
        <f>D29/L29</f>
        <v>#VALUE!</v>
      </c>
      <c r="N29" s="84"/>
      <c r="O29" s="99"/>
    </row>
    <row r="30" spans="1:15" s="8" customFormat="1" ht="15" customHeight="1">
      <c r="A30" s="74"/>
      <c r="B30" s="11"/>
      <c r="C30" s="9" t="s">
        <v>11</v>
      </c>
      <c r="D30" s="236" t="s">
        <v>16</v>
      </c>
      <c r="E30" s="213" t="e">
        <f>(D30-STD!$M$7)/STD!$M$8</f>
        <v>#VALUE!</v>
      </c>
      <c r="F30" s="351"/>
      <c r="G30" s="327"/>
      <c r="H30" s="324"/>
      <c r="I30" s="356"/>
      <c r="J30" s="327"/>
      <c r="K30" s="324"/>
      <c r="L30" s="180" t="s">
        <v>43</v>
      </c>
      <c r="M30" s="173" t="e">
        <f>D30/L30</f>
        <v>#VALUE!</v>
      </c>
      <c r="N30" s="84" t="s">
        <v>138</v>
      </c>
      <c r="O30" s="68" t="e">
        <f>IF((AND(I28&gt;=2.8,I28&lt;=4)),"YES","Not Met")</f>
        <v>#VALUE!</v>
      </c>
    </row>
    <row r="31" spans="1:15" s="8" customFormat="1" ht="13.5" thickBot="1">
      <c r="A31" s="70"/>
      <c r="B31" s="19"/>
      <c r="C31" s="15" t="s">
        <v>12</v>
      </c>
      <c r="D31" s="236" t="s">
        <v>16</v>
      </c>
      <c r="E31" s="216" t="e">
        <f>(D31-STD!$M$7)/STD!$M$8</f>
        <v>#VALUE!</v>
      </c>
      <c r="F31" s="361"/>
      <c r="G31" s="328"/>
      <c r="H31" s="325"/>
      <c r="I31" s="357"/>
      <c r="J31" s="328"/>
      <c r="K31" s="325"/>
      <c r="L31" s="181" t="s">
        <v>43</v>
      </c>
      <c r="M31" s="175" t="e">
        <f>D31/L31</f>
        <v>#VALUE!</v>
      </c>
      <c r="N31" s="87"/>
      <c r="O31" s="99"/>
    </row>
    <row r="32" spans="1:15" ht="20.149999999999999" customHeight="1" thickBot="1">
      <c r="A32" s="331" t="s">
        <v>59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3"/>
    </row>
    <row r="33" spans="1:15">
      <c r="A33" s="79"/>
      <c r="B33" s="6" t="s">
        <v>6</v>
      </c>
      <c r="C33" s="16"/>
      <c r="D33" s="237"/>
      <c r="E33" s="17"/>
      <c r="F33" s="21"/>
      <c r="G33" s="22"/>
      <c r="H33" s="23"/>
      <c r="I33" s="364" t="e">
        <f>ROUND(AVERAGE(E34:E36),1)</f>
        <v>#VALUE!</v>
      </c>
      <c r="J33" s="326" t="e">
        <f>STDEV(E34:E36)</f>
        <v>#VALUE!</v>
      </c>
      <c r="K33" s="323" t="e">
        <f>J33/I33</f>
        <v>#VALUE!</v>
      </c>
      <c r="L33" s="29"/>
      <c r="M33" s="94"/>
      <c r="N33" s="83"/>
      <c r="O33" s="66"/>
    </row>
    <row r="34" spans="1:15">
      <c r="A34" s="67"/>
      <c r="B34" s="11"/>
      <c r="C34" s="9" t="s">
        <v>10</v>
      </c>
      <c r="D34" s="236" t="s">
        <v>16</v>
      </c>
      <c r="E34" s="213" t="e">
        <f>(D34-STD!$M$11)/STD!$M$12</f>
        <v>#VALUE!</v>
      </c>
      <c r="F34" s="345"/>
      <c r="G34" s="329"/>
      <c r="H34" s="348"/>
      <c r="I34" s="365"/>
      <c r="J34" s="327"/>
      <c r="K34" s="324"/>
      <c r="L34" s="30"/>
      <c r="M34" s="95"/>
      <c r="N34" s="37" t="s">
        <v>106</v>
      </c>
      <c r="O34" s="68" t="e">
        <f>IF((AND(I33&gt;=3.2,I33&lt;=4.4)),"YES","Not Met")</f>
        <v>#VALUE!</v>
      </c>
    </row>
    <row r="35" spans="1:15">
      <c r="A35" s="69"/>
      <c r="B35" s="11"/>
      <c r="C35" s="9" t="s">
        <v>11</v>
      </c>
      <c r="D35" s="236" t="s">
        <v>16</v>
      </c>
      <c r="E35" s="213" t="e">
        <f>(D35-STD!$M$11)/STD!$M$12</f>
        <v>#VALUE!</v>
      </c>
      <c r="F35" s="345"/>
      <c r="G35" s="329"/>
      <c r="H35" s="348"/>
      <c r="I35" s="365"/>
      <c r="J35" s="327"/>
      <c r="K35" s="324"/>
      <c r="L35" s="30"/>
      <c r="M35" s="95"/>
      <c r="N35" s="166"/>
      <c r="O35" s="68"/>
    </row>
    <row r="36" spans="1:15" ht="13.5" thickBot="1">
      <c r="A36" s="70"/>
      <c r="B36" s="12"/>
      <c r="C36" s="13" t="s">
        <v>12</v>
      </c>
      <c r="D36" s="236" t="s">
        <v>16</v>
      </c>
      <c r="E36" s="213" t="e">
        <f>(D36-STD!$M$11)/STD!$M$12</f>
        <v>#VALUE!</v>
      </c>
      <c r="F36" s="346"/>
      <c r="G36" s="330"/>
      <c r="H36" s="349"/>
      <c r="I36" s="366"/>
      <c r="J36" s="328"/>
      <c r="K36" s="325"/>
      <c r="L36" s="32"/>
      <c r="M36" s="96"/>
      <c r="N36" s="37"/>
      <c r="O36" s="99"/>
    </row>
    <row r="37" spans="1:15">
      <c r="A37" s="71"/>
      <c r="B37" s="6" t="s">
        <v>8</v>
      </c>
      <c r="C37" s="16"/>
      <c r="D37" s="237"/>
      <c r="E37" s="17"/>
      <c r="F37" s="367" t="e">
        <f>AVERAGE(D38:D43)</f>
        <v>#DIV/0!</v>
      </c>
      <c r="G37" s="326" t="e">
        <f>STDEV(D38:D43)</f>
        <v>#DIV/0!</v>
      </c>
      <c r="H37" s="362" t="e">
        <f>STDEV(D38:D43,D45:D47)/AVERAGE(D38:D43,D45:D47)</f>
        <v>#DIV/0!</v>
      </c>
      <c r="I37" s="364" t="e">
        <f>ROUND(AVERAGE(E38:E43),1)</f>
        <v>#VALUE!</v>
      </c>
      <c r="J37" s="326" t="e">
        <f>STDEV(E38:E43)</f>
        <v>#VALUE!</v>
      </c>
      <c r="K37" s="323" t="e">
        <f>J37/I37</f>
        <v>#VALUE!</v>
      </c>
      <c r="L37" s="30"/>
      <c r="M37" s="95"/>
      <c r="N37" s="167"/>
      <c r="O37" s="72"/>
    </row>
    <row r="38" spans="1:15">
      <c r="A38" s="67"/>
      <c r="B38" s="11"/>
      <c r="C38" s="9" t="s">
        <v>10</v>
      </c>
      <c r="D38" s="236" t="s">
        <v>16</v>
      </c>
      <c r="E38" s="213" t="e">
        <f>(D38-STD!$M$11)/STD!$M$12</f>
        <v>#VALUE!</v>
      </c>
      <c r="F38" s="368"/>
      <c r="G38" s="327"/>
      <c r="H38" s="363"/>
      <c r="I38" s="365"/>
      <c r="J38" s="327"/>
      <c r="K38" s="324"/>
      <c r="L38" s="30"/>
      <c r="M38" s="95"/>
      <c r="N38" s="168"/>
      <c r="O38" s="73"/>
    </row>
    <row r="39" spans="1:15">
      <c r="A39" s="74"/>
      <c r="B39" s="11"/>
      <c r="C39" s="9" t="s">
        <v>11</v>
      </c>
      <c r="D39" s="236" t="s">
        <v>16</v>
      </c>
      <c r="E39" s="213" t="e">
        <f>(D39-STD!$M$11)/STD!$M$12</f>
        <v>#VALUE!</v>
      </c>
      <c r="F39" s="368"/>
      <c r="G39" s="327"/>
      <c r="H39" s="363"/>
      <c r="I39" s="365"/>
      <c r="J39" s="327"/>
      <c r="K39" s="324"/>
      <c r="L39" s="31"/>
      <c r="M39" s="95"/>
      <c r="N39" s="37" t="s">
        <v>91</v>
      </c>
      <c r="O39" s="68" t="e">
        <f>IF(H37&lt;0.1,"YES","Not Met")</f>
        <v>#DIV/0!</v>
      </c>
    </row>
    <row r="40" spans="1:15">
      <c r="A40" s="74"/>
      <c r="B40" s="11"/>
      <c r="C40" s="9" t="s">
        <v>12</v>
      </c>
      <c r="D40" s="236" t="s">
        <v>16</v>
      </c>
      <c r="E40" s="213" t="e">
        <f>(D40-STD!$M$11)/STD!$M$12</f>
        <v>#VALUE!</v>
      </c>
      <c r="F40" s="368"/>
      <c r="G40" s="327"/>
      <c r="H40" s="363"/>
      <c r="I40" s="365"/>
      <c r="J40" s="327"/>
      <c r="K40" s="324"/>
      <c r="L40" s="31"/>
      <c r="M40" s="95"/>
      <c r="N40" s="166"/>
      <c r="O40" s="68"/>
    </row>
    <row r="41" spans="1:15">
      <c r="A41" s="74"/>
      <c r="B41" s="11"/>
      <c r="C41" s="9" t="s">
        <v>13</v>
      </c>
      <c r="D41" s="236" t="s">
        <v>16</v>
      </c>
      <c r="E41" s="213" t="e">
        <f>(D41-STD!$M$11)/STD!$M$12</f>
        <v>#VALUE!</v>
      </c>
      <c r="F41" s="368"/>
      <c r="G41" s="327"/>
      <c r="H41" s="363"/>
      <c r="I41" s="365"/>
      <c r="J41" s="327"/>
      <c r="K41" s="324"/>
      <c r="L41" s="30"/>
      <c r="M41" s="95"/>
      <c r="N41" s="37"/>
      <c r="O41" s="99"/>
    </row>
    <row r="42" spans="1:15">
      <c r="A42" s="69"/>
      <c r="B42" s="11"/>
      <c r="C42" s="9" t="s">
        <v>14</v>
      </c>
      <c r="D42" s="236" t="s">
        <v>16</v>
      </c>
      <c r="E42" s="213" t="e">
        <f>(D42-STD!$M$11)/STD!$M$12</f>
        <v>#VALUE!</v>
      </c>
      <c r="F42" s="368"/>
      <c r="G42" s="327"/>
      <c r="H42" s="363"/>
      <c r="I42" s="365"/>
      <c r="J42" s="327"/>
      <c r="K42" s="324"/>
      <c r="L42" s="30"/>
      <c r="M42" s="95"/>
      <c r="N42" s="166"/>
      <c r="O42" s="68"/>
    </row>
    <row r="43" spans="1:15" ht="13.5" thickBot="1">
      <c r="A43" s="70"/>
      <c r="B43" s="12"/>
      <c r="C43" s="13" t="s">
        <v>15</v>
      </c>
      <c r="D43" s="236" t="s">
        <v>16</v>
      </c>
      <c r="E43" s="213" t="e">
        <f>(D43-STD!$M$11)/STD!$M$12</f>
        <v>#VALUE!</v>
      </c>
      <c r="F43" s="369"/>
      <c r="G43" s="328"/>
      <c r="H43" s="363"/>
      <c r="I43" s="366"/>
      <c r="J43" s="328"/>
      <c r="K43" s="325"/>
      <c r="L43" s="32"/>
      <c r="M43" s="96"/>
      <c r="N43" s="169"/>
      <c r="O43" s="75"/>
    </row>
    <row r="44" spans="1:15">
      <c r="A44" s="76" t="s">
        <v>63</v>
      </c>
      <c r="B44" s="24" t="s">
        <v>9</v>
      </c>
      <c r="C44" s="16"/>
      <c r="D44" s="237"/>
      <c r="E44" s="215"/>
      <c r="F44" s="367" t="e">
        <f>AVERAGE(D45:D47)</f>
        <v>#DIV/0!</v>
      </c>
      <c r="G44" s="326" t="e">
        <f>STDEV(D45:D47)</f>
        <v>#DIV/0!</v>
      </c>
      <c r="H44" s="323" t="e">
        <f>G44/F44</f>
        <v>#DIV/0!</v>
      </c>
      <c r="I44" s="364" t="e">
        <f>ROUND(AVERAGE(E45:E47),1)</f>
        <v>#VALUE!</v>
      </c>
      <c r="J44" s="326" t="e">
        <f>STDEV(E45:E47)</f>
        <v>#VALUE!</v>
      </c>
      <c r="K44" s="323" t="e">
        <f>J44/I44</f>
        <v>#VALUE!</v>
      </c>
      <c r="L44" s="168"/>
      <c r="M44" s="176"/>
      <c r="N44" s="37" t="s">
        <v>92</v>
      </c>
      <c r="O44" s="68" t="e">
        <f>IF(H44&lt;0.1,"YES","Not Met")</f>
        <v>#DIV/0!</v>
      </c>
    </row>
    <row r="45" spans="1:15">
      <c r="A45" s="208" t="s">
        <v>65</v>
      </c>
      <c r="B45" s="18"/>
      <c r="C45" s="9" t="s">
        <v>10</v>
      </c>
      <c r="D45" s="236" t="s">
        <v>16</v>
      </c>
      <c r="E45" s="213" t="e">
        <f>(D45-STD!$M$11)/STD!$M$12</f>
        <v>#VALUE!</v>
      </c>
      <c r="F45" s="368"/>
      <c r="G45" s="327"/>
      <c r="H45" s="324"/>
      <c r="I45" s="365"/>
      <c r="J45" s="327"/>
      <c r="K45" s="324"/>
      <c r="L45" s="180" t="s">
        <v>66</v>
      </c>
      <c r="M45" s="176" t="e">
        <f>D45/L45</f>
        <v>#VALUE!</v>
      </c>
      <c r="N45" s="37"/>
      <c r="O45" s="99"/>
    </row>
    <row r="46" spans="1:15">
      <c r="A46" s="74"/>
      <c r="B46" s="11"/>
      <c r="C46" s="9" t="s">
        <v>11</v>
      </c>
      <c r="D46" s="236" t="s">
        <v>16</v>
      </c>
      <c r="E46" s="213" t="e">
        <f>(D46-STD!$M$11)/STD!$M$12</f>
        <v>#VALUE!</v>
      </c>
      <c r="F46" s="368"/>
      <c r="G46" s="327"/>
      <c r="H46" s="324"/>
      <c r="I46" s="365"/>
      <c r="J46" s="327"/>
      <c r="K46" s="324"/>
      <c r="L46" s="180" t="s">
        <v>43</v>
      </c>
      <c r="M46" s="176" t="e">
        <f>D46/L46</f>
        <v>#VALUE!</v>
      </c>
      <c r="N46" s="37" t="s">
        <v>106</v>
      </c>
      <c r="O46" s="68" t="e">
        <f>IF((AND(I44&gt;=3.2,I44&lt;=4.4)),"YES","Not Met")</f>
        <v>#VALUE!</v>
      </c>
    </row>
    <row r="47" spans="1:15" ht="13.5" thickBot="1">
      <c r="A47" s="69"/>
      <c r="B47" s="12"/>
      <c r="C47" s="13" t="s">
        <v>12</v>
      </c>
      <c r="D47" s="236" t="s">
        <v>16</v>
      </c>
      <c r="E47" s="213" t="e">
        <f>(D47-STD!$M$11)/STD!$M$12</f>
        <v>#VALUE!</v>
      </c>
      <c r="F47" s="372"/>
      <c r="G47" s="347"/>
      <c r="H47" s="360"/>
      <c r="I47" s="371"/>
      <c r="J47" s="347"/>
      <c r="K47" s="360"/>
      <c r="L47" s="180" t="s">
        <v>66</v>
      </c>
      <c r="M47" s="176" t="e">
        <f>D47/L47</f>
        <v>#VALUE!</v>
      </c>
      <c r="N47" s="37"/>
      <c r="O47" s="99"/>
    </row>
    <row r="48" spans="1:15">
      <c r="A48" s="76" t="s">
        <v>69</v>
      </c>
      <c r="B48" s="24" t="s">
        <v>9</v>
      </c>
      <c r="C48" s="16"/>
      <c r="D48" s="237"/>
      <c r="E48" s="215"/>
      <c r="F48" s="367" t="e">
        <f>AVERAGE(D49:D51)</f>
        <v>#DIV/0!</v>
      </c>
      <c r="G48" s="326" t="e">
        <f>STDEV(D49:D51)</f>
        <v>#DIV/0!</v>
      </c>
      <c r="H48" s="323" t="e">
        <f>G48/F48</f>
        <v>#DIV/0!</v>
      </c>
      <c r="I48" s="364" t="e">
        <f>ROUND(AVERAGE(E49:E51),1)</f>
        <v>#VALUE!</v>
      </c>
      <c r="J48" s="326" t="e">
        <f>STDEV(E49:E51)</f>
        <v>#VALUE!</v>
      </c>
      <c r="K48" s="323" t="e">
        <f>J48/I48</f>
        <v>#VALUE!</v>
      </c>
      <c r="L48" s="211"/>
      <c r="M48" s="177"/>
      <c r="N48" s="170" t="s">
        <v>92</v>
      </c>
      <c r="O48" s="77" t="e">
        <f>IF(H48&lt;0.1,"YES","Not Met")</f>
        <v>#DIV/0!</v>
      </c>
    </row>
    <row r="49" spans="1:15">
      <c r="A49" s="67"/>
      <c r="B49" s="18" t="s">
        <v>34</v>
      </c>
      <c r="C49" s="9" t="s">
        <v>10</v>
      </c>
      <c r="D49" s="236" t="s">
        <v>16</v>
      </c>
      <c r="E49" s="213" t="e">
        <f>(D49-STD!$M$11)/STD!$M$12</f>
        <v>#VALUE!</v>
      </c>
      <c r="F49" s="368"/>
      <c r="G49" s="327"/>
      <c r="H49" s="324"/>
      <c r="I49" s="365"/>
      <c r="J49" s="327"/>
      <c r="K49" s="324"/>
      <c r="L49" s="180" t="s">
        <v>66</v>
      </c>
      <c r="M49" s="176" t="e">
        <f>D49/L49</f>
        <v>#VALUE!</v>
      </c>
      <c r="N49" s="37"/>
      <c r="O49" s="99"/>
    </row>
    <row r="50" spans="1:15">
      <c r="A50" s="74"/>
      <c r="B50" s="11"/>
      <c r="C50" s="9" t="s">
        <v>11</v>
      </c>
      <c r="D50" s="236" t="s">
        <v>16</v>
      </c>
      <c r="E50" s="213" t="e">
        <f>(D50-STD!$M$11)/STD!$M$12</f>
        <v>#VALUE!</v>
      </c>
      <c r="F50" s="368"/>
      <c r="G50" s="327"/>
      <c r="H50" s="324"/>
      <c r="I50" s="365"/>
      <c r="J50" s="327"/>
      <c r="K50" s="324"/>
      <c r="L50" s="180" t="s">
        <v>43</v>
      </c>
      <c r="M50" s="176" t="e">
        <f>D50/L50</f>
        <v>#VALUE!</v>
      </c>
      <c r="N50" s="37" t="s">
        <v>106</v>
      </c>
      <c r="O50" s="68" t="e">
        <f>IF((AND(I48&gt;=3.2,I48&lt;=4.4)),"YES","Not Met")</f>
        <v>#VALUE!</v>
      </c>
    </row>
    <row r="51" spans="1:15" ht="13.5" thickBot="1">
      <c r="A51" s="69"/>
      <c r="B51" s="12"/>
      <c r="C51" s="13" t="s">
        <v>12</v>
      </c>
      <c r="D51" s="236" t="s">
        <v>16</v>
      </c>
      <c r="E51" s="213" t="e">
        <f>(D51-STD!$M$11)/STD!$M$12</f>
        <v>#VALUE!</v>
      </c>
      <c r="F51" s="372"/>
      <c r="G51" s="347"/>
      <c r="H51" s="360"/>
      <c r="I51" s="371"/>
      <c r="J51" s="347"/>
      <c r="K51" s="360"/>
      <c r="L51" s="181" t="s">
        <v>66</v>
      </c>
      <c r="M51" s="178" t="e">
        <f>D51/L51</f>
        <v>#VALUE!</v>
      </c>
      <c r="N51" s="171"/>
      <c r="O51" s="100"/>
    </row>
    <row r="52" spans="1:15">
      <c r="A52" s="76" t="s">
        <v>71</v>
      </c>
      <c r="B52" s="24" t="s">
        <v>9</v>
      </c>
      <c r="C52" s="16"/>
      <c r="D52" s="237"/>
      <c r="E52" s="215"/>
      <c r="F52" s="367" t="e">
        <f>AVERAGE(D53:D55)</f>
        <v>#DIV/0!</v>
      </c>
      <c r="G52" s="326" t="e">
        <f>STDEV(D53:D55)</f>
        <v>#DIV/0!</v>
      </c>
      <c r="H52" s="323" t="e">
        <f>G52/F52</f>
        <v>#DIV/0!</v>
      </c>
      <c r="I52" s="364" t="e">
        <f>ROUND(AVERAGE(E53:E55),1)</f>
        <v>#VALUE!</v>
      </c>
      <c r="J52" s="326" t="e">
        <f>STDEV(E53:E55)</f>
        <v>#VALUE!</v>
      </c>
      <c r="K52" s="323" t="e">
        <f>J52/I52</f>
        <v>#VALUE!</v>
      </c>
      <c r="L52" s="209"/>
      <c r="M52" s="176"/>
      <c r="N52" s="37" t="s">
        <v>92</v>
      </c>
      <c r="O52" s="68" t="e">
        <f>IF(H52&lt;0.1,"YES","Not Met")</f>
        <v>#DIV/0!</v>
      </c>
    </row>
    <row r="53" spans="1:15">
      <c r="A53" s="67"/>
      <c r="B53" s="18" t="s">
        <v>34</v>
      </c>
      <c r="C53" s="9" t="s">
        <v>10</v>
      </c>
      <c r="D53" s="236" t="s">
        <v>16</v>
      </c>
      <c r="E53" s="213" t="e">
        <f>(D53-STD!$M$11)/STD!$M$12</f>
        <v>#VALUE!</v>
      </c>
      <c r="F53" s="368"/>
      <c r="G53" s="327"/>
      <c r="H53" s="324"/>
      <c r="I53" s="365"/>
      <c r="J53" s="327"/>
      <c r="K53" s="324"/>
      <c r="L53" s="180" t="s">
        <v>66</v>
      </c>
      <c r="M53" s="176" t="e">
        <f>D53/L53</f>
        <v>#VALUE!</v>
      </c>
      <c r="N53" s="37"/>
      <c r="O53" s="99"/>
    </row>
    <row r="54" spans="1:15">
      <c r="A54" s="74"/>
      <c r="B54" s="11"/>
      <c r="C54" s="9" t="s">
        <v>11</v>
      </c>
      <c r="D54" s="236" t="s">
        <v>16</v>
      </c>
      <c r="E54" s="213" t="e">
        <f>(D54-STD!$M$11)/STD!$M$12</f>
        <v>#VALUE!</v>
      </c>
      <c r="F54" s="368"/>
      <c r="G54" s="327"/>
      <c r="H54" s="324"/>
      <c r="I54" s="365"/>
      <c r="J54" s="327"/>
      <c r="K54" s="324"/>
      <c r="L54" s="180" t="s">
        <v>43</v>
      </c>
      <c r="M54" s="176" t="e">
        <f>D54/L54</f>
        <v>#VALUE!</v>
      </c>
      <c r="N54" s="37" t="s">
        <v>106</v>
      </c>
      <c r="O54" s="68" t="e">
        <f>IF((AND(I52&gt;=3.2,I52&lt;=4.4)),"YES","Not Met")</f>
        <v>#VALUE!</v>
      </c>
    </row>
    <row r="55" spans="1:15" ht="13.5" thickBot="1">
      <c r="A55" s="69"/>
      <c r="B55" s="12"/>
      <c r="C55" s="13" t="s">
        <v>12</v>
      </c>
      <c r="D55" s="236" t="s">
        <v>16</v>
      </c>
      <c r="E55" s="213" t="e">
        <f>(D55-STD!$M$11)/STD!$M$12</f>
        <v>#VALUE!</v>
      </c>
      <c r="F55" s="372"/>
      <c r="G55" s="347"/>
      <c r="H55" s="360"/>
      <c r="I55" s="371"/>
      <c r="J55" s="347"/>
      <c r="K55" s="360"/>
      <c r="L55" s="181" t="s">
        <v>66</v>
      </c>
      <c r="M55" s="176" t="e">
        <f>D55/L55</f>
        <v>#VALUE!</v>
      </c>
      <c r="N55" s="37"/>
      <c r="O55" s="99"/>
    </row>
    <row r="56" spans="1:15" ht="25">
      <c r="A56" s="78" t="s">
        <v>67</v>
      </c>
      <c r="B56" s="24" t="s">
        <v>9</v>
      </c>
      <c r="C56" s="16"/>
      <c r="D56" s="237"/>
      <c r="E56" s="215"/>
      <c r="F56" s="367" t="e">
        <f>AVERAGE(D57:D59)</f>
        <v>#DIV/0!</v>
      </c>
      <c r="G56" s="326" t="e">
        <f>STDEV(D57:D59)</f>
        <v>#DIV/0!</v>
      </c>
      <c r="H56" s="323" t="e">
        <f>G56/F56</f>
        <v>#DIV/0!</v>
      </c>
      <c r="I56" s="364" t="e">
        <f>ROUND(AVERAGE(E57:E59),1)</f>
        <v>#VALUE!</v>
      </c>
      <c r="J56" s="326" t="e">
        <f>STDEV(E57:E59)</f>
        <v>#VALUE!</v>
      </c>
      <c r="K56" s="323" t="e">
        <f>J56/I56</f>
        <v>#VALUE!</v>
      </c>
      <c r="L56" s="209"/>
      <c r="M56" s="177"/>
      <c r="N56" s="170" t="s">
        <v>92</v>
      </c>
      <c r="O56" s="77" t="e">
        <f>IF(H56&lt;0.1,"YES","Not Met")</f>
        <v>#DIV/0!</v>
      </c>
    </row>
    <row r="57" spans="1:15">
      <c r="A57" s="67"/>
      <c r="B57" s="18" t="s">
        <v>34</v>
      </c>
      <c r="C57" s="9" t="s">
        <v>10</v>
      </c>
      <c r="D57" s="236" t="s">
        <v>16</v>
      </c>
      <c r="E57" s="213" t="e">
        <f>(D57-STD!$M$11)/STD!$M$12</f>
        <v>#VALUE!</v>
      </c>
      <c r="F57" s="368"/>
      <c r="G57" s="327"/>
      <c r="H57" s="324"/>
      <c r="I57" s="365"/>
      <c r="J57" s="327"/>
      <c r="K57" s="324"/>
      <c r="L57" s="180" t="s">
        <v>66</v>
      </c>
      <c r="M57" s="176" t="e">
        <f>D57/L57</f>
        <v>#VALUE!</v>
      </c>
      <c r="N57" s="37"/>
      <c r="O57" s="99"/>
    </row>
    <row r="58" spans="1:15">
      <c r="A58" s="74"/>
      <c r="B58" s="11"/>
      <c r="C58" s="9" t="s">
        <v>11</v>
      </c>
      <c r="D58" s="236" t="s">
        <v>16</v>
      </c>
      <c r="E58" s="213" t="e">
        <f>(D58-STD!$M$11)/STD!$M$12</f>
        <v>#VALUE!</v>
      </c>
      <c r="F58" s="368"/>
      <c r="G58" s="327"/>
      <c r="H58" s="324"/>
      <c r="I58" s="365"/>
      <c r="J58" s="327"/>
      <c r="K58" s="324"/>
      <c r="L58" s="180" t="s">
        <v>43</v>
      </c>
      <c r="M58" s="176" t="e">
        <f>D58/L58</f>
        <v>#VALUE!</v>
      </c>
      <c r="N58" s="37" t="s">
        <v>106</v>
      </c>
      <c r="O58" s="68" t="e">
        <f>IF((AND(I56&gt;=3.2,I56&lt;=4.4)),"YES","Not Met")</f>
        <v>#VALUE!</v>
      </c>
    </row>
    <row r="59" spans="1:15" ht="13.5" thickBot="1">
      <c r="A59" s="80"/>
      <c r="B59" s="81"/>
      <c r="C59" s="82" t="s">
        <v>12</v>
      </c>
      <c r="D59" s="238" t="s">
        <v>16</v>
      </c>
      <c r="E59" s="217" t="e">
        <f>(D59-STD!$M$11)/STD!$M$12</f>
        <v>#VALUE!</v>
      </c>
      <c r="F59" s="373"/>
      <c r="G59" s="374"/>
      <c r="H59" s="375"/>
      <c r="I59" s="376"/>
      <c r="J59" s="374"/>
      <c r="K59" s="375"/>
      <c r="L59" s="182" t="s">
        <v>66</v>
      </c>
      <c r="M59" s="179" t="e">
        <f>D59/L59</f>
        <v>#VALUE!</v>
      </c>
      <c r="N59" s="62"/>
      <c r="O59" s="172"/>
    </row>
    <row r="60" spans="1:15" ht="13.5" thickTop="1"/>
    <row r="641" spans="1:1">
      <c r="A641" s="2"/>
    </row>
    <row r="642" spans="1:1">
      <c r="A642" s="25"/>
    </row>
    <row r="643" spans="1:1">
      <c r="A643" s="25"/>
    </row>
    <row r="644" spans="1:1">
      <c r="A644" s="25"/>
    </row>
  </sheetData>
  <protectedRanges>
    <protectedRange sqref="D38:D43 L57:L59 D21:D23 D25:D27 D29:D31 D34:D36 D10:D15 D17:D19 D49:D51 D53:D55 D57:D59 D45:D47 L17:L19 L21:L23 L25:L27 L29:L31 L45:L47 L49:L51 L53:L55 D6:D8" name="範囲1"/>
  </protectedRanges>
  <mergeCells count="85">
    <mergeCell ref="F56:F59"/>
    <mergeCell ref="G56:G59"/>
    <mergeCell ref="K56:K59"/>
    <mergeCell ref="J44:J47"/>
    <mergeCell ref="K44:K47"/>
    <mergeCell ref="H52:H55"/>
    <mergeCell ref="I52:I55"/>
    <mergeCell ref="I56:I59"/>
    <mergeCell ref="J56:J59"/>
    <mergeCell ref="H56:H59"/>
    <mergeCell ref="F52:F55"/>
    <mergeCell ref="G52:G55"/>
    <mergeCell ref="K52:K55"/>
    <mergeCell ref="J52:J55"/>
    <mergeCell ref="F20:F23"/>
    <mergeCell ref="I20:I23"/>
    <mergeCell ref="H48:H51"/>
    <mergeCell ref="I48:I51"/>
    <mergeCell ref="A32:O32"/>
    <mergeCell ref="G48:G51"/>
    <mergeCell ref="F48:F51"/>
    <mergeCell ref="H44:H47"/>
    <mergeCell ref="G44:G47"/>
    <mergeCell ref="F44:F47"/>
    <mergeCell ref="J48:J51"/>
    <mergeCell ref="K48:K51"/>
    <mergeCell ref="J20:J23"/>
    <mergeCell ref="I44:I47"/>
    <mergeCell ref="H37:H43"/>
    <mergeCell ref="K37:K43"/>
    <mergeCell ref="F16:F19"/>
    <mergeCell ref="F9:F15"/>
    <mergeCell ref="K33:K36"/>
    <mergeCell ref="J24:J27"/>
    <mergeCell ref="K24:K27"/>
    <mergeCell ref="I28:I31"/>
    <mergeCell ref="I33:I36"/>
    <mergeCell ref="K9:K15"/>
    <mergeCell ref="G28:G31"/>
    <mergeCell ref="K16:K19"/>
    <mergeCell ref="K20:K23"/>
    <mergeCell ref="J9:J15"/>
    <mergeCell ref="I16:I19"/>
    <mergeCell ref="J16:J19"/>
    <mergeCell ref="H24:H27"/>
    <mergeCell ref="I24:I27"/>
    <mergeCell ref="I37:I43"/>
    <mergeCell ref="J33:J36"/>
    <mergeCell ref="F37:F43"/>
    <mergeCell ref="G34:G36"/>
    <mergeCell ref="G37:G43"/>
    <mergeCell ref="H34:H36"/>
    <mergeCell ref="J37:J43"/>
    <mergeCell ref="H6:H8"/>
    <mergeCell ref="F24:F27"/>
    <mergeCell ref="M2:M3"/>
    <mergeCell ref="F34:F36"/>
    <mergeCell ref="I2:K2"/>
    <mergeCell ref="I9:I15"/>
    <mergeCell ref="L2:L3"/>
    <mergeCell ref="H16:H19"/>
    <mergeCell ref="G24:G27"/>
    <mergeCell ref="F28:F31"/>
    <mergeCell ref="G20:G23"/>
    <mergeCell ref="H20:H23"/>
    <mergeCell ref="I5:I8"/>
    <mergeCell ref="J5:J8"/>
    <mergeCell ref="K5:K8"/>
    <mergeCell ref="H9:H15"/>
    <mergeCell ref="D2:D3"/>
    <mergeCell ref="E2:E3"/>
    <mergeCell ref="H28:H31"/>
    <mergeCell ref="G9:G15"/>
    <mergeCell ref="G6:G8"/>
    <mergeCell ref="A4:O4"/>
    <mergeCell ref="O2:O3"/>
    <mergeCell ref="N2:N3"/>
    <mergeCell ref="B2:B3"/>
    <mergeCell ref="A2:A3"/>
    <mergeCell ref="C2:C3"/>
    <mergeCell ref="K28:K31"/>
    <mergeCell ref="F2:H2"/>
    <mergeCell ref="J28:J31"/>
    <mergeCell ref="F6:F8"/>
    <mergeCell ref="G16:G19"/>
  </mergeCells>
  <phoneticPr fontId="0" type="noConversion"/>
  <conditionalFormatting sqref="Y5:Y8 A642:A65536 A29:A31 A17:A19 A25:A27 A21:A23 A6:A15 A57:A636 A45:A47 A53:A55 A49:A51 A34:A43 A2">
    <cfRule type="cellIs" dxfId="51" priority="4" stopIfTrue="1" operator="equal">
      <formula>"Water"</formula>
    </cfRule>
    <cfRule type="cellIs" dxfId="50" priority="5" stopIfTrue="1" operator="equal">
      <formula>"DMSO"</formula>
    </cfRule>
  </conditionalFormatting>
  <conditionalFormatting sqref="F34:H34 I60:J65536 F6:H6 J2 G2 I2:I3 F2:F3 E9 E5 D60:G65536 D2">
    <cfRule type="cellIs" dxfId="49" priority="6" stopIfTrue="1" operator="lessThan">
      <formula>70</formula>
    </cfRule>
  </conditionalFormatting>
  <conditionalFormatting sqref="E56 E52 E28 E48 E24 E20 E16">
    <cfRule type="cellIs" dxfId="48" priority="7" stopIfTrue="1" operator="notBetween">
      <formula>3.2</formula>
      <formula>4.8</formula>
    </cfRule>
  </conditionalFormatting>
  <conditionalFormatting sqref="H9 H44:H59 H16:H31 H37">
    <cfRule type="cellIs" dxfId="47" priority="8" stopIfTrue="1" operator="greaterThanOrEqual">
      <formula>0.1</formula>
    </cfRule>
  </conditionalFormatting>
  <conditionalFormatting sqref="A16 A20 A24 A28 A44 A48 A52 A56">
    <cfRule type="cellIs" dxfId="46" priority="1" operator="equal">
      <formula>"Acetonitrile"</formula>
    </cfRule>
    <cfRule type="cellIs" dxfId="45" priority="10" stopIfTrue="1" operator="equal">
      <formula>"Acetone"</formula>
    </cfRule>
    <cfRule type="cellIs" dxfId="44" priority="11" stopIfTrue="1" operator="equal">
      <formula>"5%DMSO/acetonitrile"</formula>
    </cfRule>
  </conditionalFormatting>
  <conditionalFormatting sqref="O6 O11 O16 O18 O20 O24 O28 O22 O26 O34 O39 O44 O46 O48 O52 O56 O50 O54 O30 O58">
    <cfRule type="cellIs" dxfId="43" priority="20" stopIfTrue="1" operator="equal">
      <formula>"YES"</formula>
    </cfRule>
    <cfRule type="cellIs" dxfId="42" priority="21" stopIfTrue="1" operator="equal">
      <formula>"Not Met"</formula>
    </cfRule>
  </conditionalFormatting>
  <conditionalFormatting sqref="I5:I27 I33:I59 E6:E8 E10:E15 E17:E19 E21:E23 E25:E27 E34:E36 E38:E43 E45:E47 E49:E51 E53:E55 E57:E59">
    <cfRule type="cellIs" dxfId="41" priority="22" stopIfTrue="1" operator="notBetween">
      <formula>3.2</formula>
      <formula>4.4</formula>
    </cfRule>
  </conditionalFormatting>
  <conditionalFormatting sqref="I28:I31 E29:E31">
    <cfRule type="cellIs" dxfId="40" priority="23" stopIfTrue="1" operator="notBetween">
      <formula>2.8</formula>
      <formula>4</formula>
    </cfRule>
  </conditionalFormatting>
  <dataValidations count="2">
    <dataValidation type="list" showInputMessage="1" showErrorMessage="1" sqref="A9 A37" xr:uid="{00000000-0002-0000-0300-000000000000}">
      <formula1>#REF!</formula1>
    </dataValidation>
    <dataValidation type="list" errorStyle="warning" showInputMessage="1" showErrorMessage="1" errorTitle="Solvent Error" error="Invalid Choice. Please select a solvent from the drop-down menu." promptTitle="Select Solvent" sqref="A16 A28 A24 A20 A44 A56 A52 A48" xr:uid="{00000000-0002-0000-0300-000001000000}">
      <formula1>$Y$5:$Y$8</formula1>
    </dataValidation>
  </dataValidations>
  <pageMargins left="0.59055118110236227" right="0.59055118110236227" top="0.39370078740157483" bottom="0.39370078740157483" header="0.19685039370078741" footer="0.19685039370078741"/>
  <pageSetup paperSize="9" scale="61" fitToHeight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704"/>
  <sheetViews>
    <sheetView showGridLines="0" zoomScale="70" zoomScaleNormal="70" workbookViewId="0"/>
  </sheetViews>
  <sheetFormatPr defaultColWidth="11.453125" defaultRowHeight="13"/>
  <cols>
    <col min="1" max="1" width="22.1796875" style="14" customWidth="1"/>
    <col min="2" max="2" width="8.7265625" style="14" customWidth="1"/>
    <col min="3" max="3" width="20.7265625" style="1" customWidth="1"/>
    <col min="4" max="4" width="9.26953125" style="2" customWidth="1"/>
    <col min="5" max="5" width="11.6328125" style="14" customWidth="1"/>
    <col min="6" max="6" width="12.1796875" style="14" customWidth="1"/>
    <col min="7" max="7" width="10.6328125" style="14" customWidth="1"/>
    <col min="8" max="8" width="12.1796875" style="14" customWidth="1"/>
    <col min="9" max="9" width="10.6328125" style="14" customWidth="1"/>
    <col min="10" max="11" width="5.6328125" style="14" customWidth="1"/>
    <col min="12" max="12" width="6.81640625" style="14" customWidth="1"/>
    <col min="13" max="14" width="5.6328125" style="14" customWidth="1"/>
    <col min="15" max="15" width="6.81640625" style="14" customWidth="1"/>
    <col min="16" max="17" width="5.6328125" style="14" customWidth="1"/>
    <col min="18" max="19" width="5.54296875" style="14" customWidth="1"/>
    <col min="20" max="20" width="9.453125" style="2" customWidth="1"/>
    <col min="21" max="21" width="8.26953125" style="2" customWidth="1"/>
    <col min="22" max="22" width="32" style="2" customWidth="1"/>
    <col min="23" max="23" width="22.26953125" style="2" customWidth="1"/>
    <col min="24" max="24" width="11.453125" style="2"/>
    <col min="25" max="25" width="0" style="2" hidden="1" customWidth="1"/>
    <col min="26" max="16384" width="11.453125" style="2"/>
  </cols>
  <sheetData>
    <row r="1" spans="1:25" ht="13.5" thickBot="1">
      <c r="W1" s="188" t="str">
        <f>'General Information'!$D$4</f>
        <v>xx</v>
      </c>
    </row>
    <row r="2" spans="1:25" ht="19.5" customHeight="1" thickTop="1" thickBot="1">
      <c r="A2" s="340" t="s">
        <v>108</v>
      </c>
      <c r="B2" s="421" t="s">
        <v>161</v>
      </c>
      <c r="C2" s="338"/>
      <c r="D2" s="286" t="s">
        <v>5</v>
      </c>
      <c r="E2" s="301" t="s">
        <v>44</v>
      </c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5"/>
      <c r="V2" s="119"/>
      <c r="W2" s="432" t="s">
        <v>83</v>
      </c>
    </row>
    <row r="3" spans="1:25" ht="33" customHeight="1">
      <c r="A3" s="417"/>
      <c r="B3" s="422"/>
      <c r="C3" s="423"/>
      <c r="D3" s="287"/>
      <c r="E3" s="289" t="s">
        <v>45</v>
      </c>
      <c r="F3" s="291" t="s">
        <v>46</v>
      </c>
      <c r="G3" s="420" t="s">
        <v>47</v>
      </c>
      <c r="H3" s="424" t="s">
        <v>127</v>
      </c>
      <c r="I3" s="418" t="s">
        <v>18</v>
      </c>
      <c r="J3" s="419"/>
      <c r="K3" s="419"/>
      <c r="L3" s="418" t="s">
        <v>183</v>
      </c>
      <c r="M3" s="419"/>
      <c r="N3" s="419"/>
      <c r="O3" s="418" t="s">
        <v>48</v>
      </c>
      <c r="P3" s="419"/>
      <c r="Q3" s="419"/>
      <c r="R3" s="437" t="s">
        <v>94</v>
      </c>
      <c r="S3" s="439" t="s">
        <v>95</v>
      </c>
      <c r="T3" s="435" t="s">
        <v>50</v>
      </c>
      <c r="U3" s="436" t="s">
        <v>51</v>
      </c>
      <c r="V3" s="49" t="s">
        <v>28</v>
      </c>
      <c r="W3" s="433"/>
    </row>
    <row r="4" spans="1:25" ht="45.75" customHeight="1" thickBot="1">
      <c r="A4" s="341"/>
      <c r="B4" s="422"/>
      <c r="C4" s="423"/>
      <c r="D4" s="288"/>
      <c r="E4" s="290"/>
      <c r="F4" s="293"/>
      <c r="G4" s="293"/>
      <c r="H4" s="319"/>
      <c r="I4" s="3" t="s">
        <v>2</v>
      </c>
      <c r="J4" s="4" t="s">
        <v>3</v>
      </c>
      <c r="K4" s="33" t="s">
        <v>17</v>
      </c>
      <c r="L4" s="3" t="s">
        <v>2</v>
      </c>
      <c r="M4" s="4" t="s">
        <v>3</v>
      </c>
      <c r="N4" s="33" t="s">
        <v>17</v>
      </c>
      <c r="O4" s="3" t="s">
        <v>2</v>
      </c>
      <c r="P4" s="4" t="s">
        <v>3</v>
      </c>
      <c r="Q4" s="4" t="s">
        <v>17</v>
      </c>
      <c r="R4" s="438"/>
      <c r="S4" s="440"/>
      <c r="T4" s="359"/>
      <c r="U4" s="354"/>
      <c r="V4" s="101"/>
      <c r="W4" s="434"/>
    </row>
    <row r="5" spans="1:25" s="8" customFormat="1">
      <c r="A5" s="221" t="str">
        <f>'General Information'!D11</f>
        <v>Acetonitrile</v>
      </c>
      <c r="B5" s="429" t="s">
        <v>137</v>
      </c>
      <c r="C5" s="429"/>
      <c r="D5" s="16"/>
      <c r="E5" s="210"/>
      <c r="F5" s="38"/>
      <c r="G5" s="34"/>
      <c r="H5" s="17"/>
      <c r="I5" s="430" t="e">
        <f>AVERAGE(E6:E8)</f>
        <v>#DIV/0!</v>
      </c>
      <c r="J5" s="377" t="e">
        <f>STDEV(E6:E8)</f>
        <v>#DIV/0!</v>
      </c>
      <c r="K5" s="427" t="e">
        <f>J5/I5</f>
        <v>#DIV/0!</v>
      </c>
      <c r="L5" s="441" t="e">
        <f>AVERAGE(F6:F8)</f>
        <v>#VALUE!</v>
      </c>
      <c r="M5" s="377" t="e">
        <f>STDEV(F6:F8)</f>
        <v>#VALUE!</v>
      </c>
      <c r="N5" s="427" t="e">
        <f>M5/L5</f>
        <v>#VALUE!</v>
      </c>
      <c r="O5" s="380" t="e">
        <f>ROUND(AVERAGE(H6:H8),1)</f>
        <v>#DIV/0!</v>
      </c>
      <c r="P5" s="377" t="e">
        <f>STDEV(H6:H8)</f>
        <v>#DIV/0!</v>
      </c>
      <c r="Q5" s="392" t="e">
        <f>P5/O5</f>
        <v>#DIV/0!</v>
      </c>
      <c r="R5" s="124"/>
      <c r="S5" s="125"/>
      <c r="T5" s="30"/>
      <c r="U5" s="95"/>
      <c r="V5" s="83"/>
      <c r="W5" s="66"/>
      <c r="Y5" s="197" t="s">
        <v>118</v>
      </c>
    </row>
    <row r="6" spans="1:25" s="8" customFormat="1" ht="15" customHeight="1">
      <c r="A6" s="67"/>
      <c r="B6" s="425" t="str">
        <f>'General Information'!$C$11</f>
        <v>-</v>
      </c>
      <c r="C6" s="426"/>
      <c r="D6" s="9" t="s">
        <v>10</v>
      </c>
      <c r="E6" s="239" t="s">
        <v>16</v>
      </c>
      <c r="F6" s="213" t="e">
        <f>(E6-STD!$M$7)/STD!$M$8</f>
        <v>#VALUE!</v>
      </c>
      <c r="G6" s="218" t="e">
        <f>('Ref CTRL'!$F$16-E6)/'Ref CTRL'!$F$16*100</f>
        <v>#DIV/0!</v>
      </c>
      <c r="H6" s="39" t="e">
        <f>IF((AND(G6&lt;0,G6&gt;-10)),0,IF(G6&lt;=-10, "interf",G6))</f>
        <v>#DIV/0!</v>
      </c>
      <c r="I6" s="431"/>
      <c r="J6" s="378"/>
      <c r="K6" s="428"/>
      <c r="L6" s="442"/>
      <c r="M6" s="378"/>
      <c r="N6" s="428"/>
      <c r="O6" s="381"/>
      <c r="P6" s="378"/>
      <c r="Q6" s="393"/>
      <c r="R6" s="124"/>
      <c r="S6" s="125"/>
      <c r="T6" s="30"/>
      <c r="U6" s="95"/>
      <c r="V6" s="269" t="s">
        <v>139</v>
      </c>
      <c r="W6" s="57" t="e">
        <f>IF((AND(O5&gt;=30,O5&lt;=80)),"Yes","Not Met")</f>
        <v>#DIV/0!</v>
      </c>
      <c r="Y6" s="197" t="s">
        <v>119</v>
      </c>
    </row>
    <row r="7" spans="1:25" s="8" customFormat="1" ht="15" customHeight="1">
      <c r="A7" s="67"/>
      <c r="B7" s="117"/>
      <c r="C7" s="146"/>
      <c r="D7" s="9" t="s">
        <v>11</v>
      </c>
      <c r="E7" s="239" t="s">
        <v>16</v>
      </c>
      <c r="F7" s="213" t="e">
        <f>(E7-STD!$M$7)/STD!$M$8</f>
        <v>#VALUE!</v>
      </c>
      <c r="G7" s="218" t="e">
        <f>('Ref CTRL'!$F$16-E7)/'Ref CTRL'!$F$16*100</f>
        <v>#DIV/0!</v>
      </c>
      <c r="H7" s="39" t="e">
        <f>IF((AND(G7&lt;0,G7&gt;-10)),0,IF(G7&lt;=-10, "interf",G7))</f>
        <v>#DIV/0!</v>
      </c>
      <c r="I7" s="431"/>
      <c r="J7" s="378"/>
      <c r="K7" s="428"/>
      <c r="L7" s="442"/>
      <c r="M7" s="378"/>
      <c r="N7" s="428"/>
      <c r="O7" s="381"/>
      <c r="P7" s="378"/>
      <c r="Q7" s="393"/>
      <c r="R7" s="124"/>
      <c r="S7" s="125"/>
      <c r="T7" s="30"/>
      <c r="U7" s="95"/>
      <c r="V7" s="88"/>
      <c r="W7" s="57"/>
    </row>
    <row r="8" spans="1:25" s="8" customFormat="1" ht="13.5" thickBot="1">
      <c r="A8" s="69"/>
      <c r="B8" s="147"/>
      <c r="C8" s="146"/>
      <c r="D8" s="9" t="s">
        <v>12</v>
      </c>
      <c r="E8" s="239" t="s">
        <v>16</v>
      </c>
      <c r="F8" s="213" t="e">
        <f>(E8-STD!$M$7)/STD!$M$8</f>
        <v>#VALUE!</v>
      </c>
      <c r="G8" s="218" t="e">
        <f>('Ref CTRL'!$F$16-E8)/'Ref CTRL'!$F$16*100</f>
        <v>#DIV/0!</v>
      </c>
      <c r="H8" s="39" t="e">
        <f>IF((AND(G8&lt;0,G8&gt;-10)),0,IF(G8&lt;=-10, "interf",G8))</f>
        <v>#DIV/0!</v>
      </c>
      <c r="I8" s="431"/>
      <c r="J8" s="378"/>
      <c r="K8" s="428"/>
      <c r="L8" s="442"/>
      <c r="M8" s="378"/>
      <c r="N8" s="428"/>
      <c r="O8" s="381"/>
      <c r="P8" s="378"/>
      <c r="Q8" s="393"/>
      <c r="R8" s="124"/>
      <c r="S8" s="125"/>
      <c r="T8" s="30"/>
      <c r="U8" s="95"/>
      <c r="V8" s="120" t="s">
        <v>52</v>
      </c>
      <c r="W8" s="57" t="e">
        <f>IF(P5&lt;10,"YES","Not Met")</f>
        <v>#DIV/0!</v>
      </c>
    </row>
    <row r="9" spans="1:25" s="8" customFormat="1" ht="10" customHeight="1" thickBot="1">
      <c r="A9" s="244"/>
      <c r="B9" s="245"/>
      <c r="C9" s="246"/>
      <c r="D9" s="247"/>
      <c r="E9" s="248"/>
      <c r="F9" s="249"/>
      <c r="G9" s="259"/>
      <c r="H9" s="250"/>
      <c r="I9" s="251"/>
      <c r="J9" s="252"/>
      <c r="K9" s="253"/>
      <c r="L9" s="254"/>
      <c r="M9" s="252"/>
      <c r="N9" s="253"/>
      <c r="O9" s="255"/>
      <c r="P9" s="252"/>
      <c r="Q9" s="256"/>
      <c r="R9" s="260"/>
      <c r="S9" s="261"/>
      <c r="T9" s="262"/>
      <c r="U9" s="263"/>
      <c r="V9" s="257"/>
      <c r="W9" s="258"/>
    </row>
    <row r="10" spans="1:25" s="8" customFormat="1">
      <c r="A10" s="71" t="str">
        <f>'General Information'!D12</f>
        <v>-</v>
      </c>
      <c r="B10" s="413" t="s">
        <v>142</v>
      </c>
      <c r="C10" s="414"/>
      <c r="D10" s="16"/>
      <c r="E10" s="240"/>
      <c r="F10" s="38"/>
      <c r="G10" s="40"/>
      <c r="H10" s="41"/>
      <c r="I10" s="380" t="e">
        <f>AVERAGE(E11:E13)</f>
        <v>#DIV/0!</v>
      </c>
      <c r="J10" s="377" t="e">
        <f>STDEV(E11:E13)</f>
        <v>#DIV/0!</v>
      </c>
      <c r="K10" s="383" t="e">
        <f>J10/I10</f>
        <v>#DIV/0!</v>
      </c>
      <c r="L10" s="389" t="e">
        <f>AVERAGE(F11:F13)</f>
        <v>#VALUE!</v>
      </c>
      <c r="M10" s="377" t="e">
        <f>STDEV(F11:F13)</f>
        <v>#VALUE!</v>
      </c>
      <c r="N10" s="383" t="e">
        <f>M10/L10</f>
        <v>#VALUE!</v>
      </c>
      <c r="O10" s="380" t="e">
        <f>AVERAGE(H11:H13)</f>
        <v>#DIV/0!</v>
      </c>
      <c r="P10" s="377" t="e">
        <f>STDEV(H11:H13)</f>
        <v>#DIV/0!</v>
      </c>
      <c r="Q10" s="392" t="e">
        <f>P10/O10</f>
        <v>#DIV/0!</v>
      </c>
      <c r="R10" s="395" t="s">
        <v>120</v>
      </c>
      <c r="S10" s="410" t="s">
        <v>120</v>
      </c>
      <c r="T10" s="212"/>
      <c r="U10" s="177"/>
      <c r="V10" s="83"/>
      <c r="W10" s="66"/>
    </row>
    <row r="11" spans="1:25" s="8" customFormat="1" ht="15" customHeight="1">
      <c r="A11" s="139"/>
      <c r="B11" s="150" t="s">
        <v>160</v>
      </c>
      <c r="C11" s="152" t="str">
        <f>'General Information'!C12</f>
        <v>xx</v>
      </c>
      <c r="D11" s="9" t="s">
        <v>10</v>
      </c>
      <c r="E11" s="239" t="s">
        <v>16</v>
      </c>
      <c r="F11" s="213" t="e">
        <f>(E11-STD!$M$7)/STD!$M$8</f>
        <v>#VALUE!</v>
      </c>
      <c r="G11" s="218" t="e">
        <f>(IF($A$10='Ref CTRL'!$A$16,'Ref CTRL'!$F$16,IF($A$10='Ref CTRL'!$A$20,'Ref CTRL'!$F$20,IF($A$10='Ref CTRL'!$A$24,'Ref CTRL'!$F$24,'Ref CTRL'!$F$28)))-E11)/(IF($A$10='Ref CTRL'!$A$16,'Ref CTRL'!$F$16,IF($A$10='Ref CTRL'!$A$20,'Ref CTRL'!$F$20,IF($A$10='Ref CTRL'!$A$24,'Ref CTRL'!$F$24,'Ref CTRL'!$F$28))))*100</f>
        <v>#DIV/0!</v>
      </c>
      <c r="H11" s="39" t="e">
        <f>IF((AND(G11&lt;0,G11&gt;-10)),0,IF(G11&lt;=-10, "interf",G11))</f>
        <v>#DIV/0!</v>
      </c>
      <c r="I11" s="381"/>
      <c r="J11" s="378"/>
      <c r="K11" s="384"/>
      <c r="L11" s="390"/>
      <c r="M11" s="378"/>
      <c r="N11" s="384"/>
      <c r="O11" s="381"/>
      <c r="P11" s="378"/>
      <c r="Q11" s="393"/>
      <c r="R11" s="396"/>
      <c r="S11" s="411"/>
      <c r="T11" s="222" t="s">
        <v>43</v>
      </c>
      <c r="U11" s="176" t="e">
        <f>E11/T11</f>
        <v>#VALUE!</v>
      </c>
      <c r="V11" s="120" t="s">
        <v>52</v>
      </c>
      <c r="W11" s="57" t="e">
        <f>IF(P10&lt;10,"YES","Not Met")</f>
        <v>#DIV/0!</v>
      </c>
    </row>
    <row r="12" spans="1:25" s="8" customFormat="1">
      <c r="A12" s="69"/>
      <c r="B12" s="147"/>
      <c r="C12" s="146"/>
      <c r="D12" s="9" t="s">
        <v>11</v>
      </c>
      <c r="E12" s="239" t="s">
        <v>16</v>
      </c>
      <c r="F12" s="213" t="e">
        <f>(E12-STD!$M$7)/STD!$M$8</f>
        <v>#VALUE!</v>
      </c>
      <c r="G12" s="218" t="e">
        <f>(IF($A$10='Ref CTRL'!$A$16,'Ref CTRL'!$F$16,IF($A$10='Ref CTRL'!$A$20,'Ref CTRL'!$F$20,IF($A$10='Ref CTRL'!$A$24,'Ref CTRL'!$F$24,'Ref CTRL'!$F$28)))-E12)/(IF($A$10='Ref CTRL'!$A$16,'Ref CTRL'!$F$16,IF($A$10='Ref CTRL'!$A$20,'Ref CTRL'!$F$20,IF($A$10='Ref CTRL'!$A$24,'Ref CTRL'!$F$24,'Ref CTRL'!$F$28))))*100</f>
        <v>#DIV/0!</v>
      </c>
      <c r="H12" s="39" t="e">
        <f>IF((AND(G12&lt;0,G12&gt;-10)),0,IF(G12&lt;=-10, "interf",G12))</f>
        <v>#DIV/0!</v>
      </c>
      <c r="I12" s="381"/>
      <c r="J12" s="378"/>
      <c r="K12" s="384"/>
      <c r="L12" s="390"/>
      <c r="M12" s="378"/>
      <c r="N12" s="384"/>
      <c r="O12" s="381"/>
      <c r="P12" s="378"/>
      <c r="Q12" s="393"/>
      <c r="R12" s="396"/>
      <c r="S12" s="411"/>
      <c r="T12" s="222" t="s">
        <v>16</v>
      </c>
      <c r="U12" s="176" t="e">
        <f>E12/T12</f>
        <v>#VALUE!</v>
      </c>
      <c r="V12" s="88"/>
      <c r="W12" s="57"/>
    </row>
    <row r="13" spans="1:25" s="8" customFormat="1" ht="13.5" thickBot="1">
      <c r="A13" s="69"/>
      <c r="B13" s="147"/>
      <c r="C13" s="148"/>
      <c r="D13" s="13" t="s">
        <v>12</v>
      </c>
      <c r="E13" s="239" t="s">
        <v>16</v>
      </c>
      <c r="F13" s="213" t="e">
        <f>(E13-STD!$M$7)/STD!$M$8</f>
        <v>#VALUE!</v>
      </c>
      <c r="G13" s="218" t="e">
        <f>(IF($A$10='Ref CTRL'!$A$16,'Ref CTRL'!$F$16,IF($A$10='Ref CTRL'!$A$20,'Ref CTRL'!$F$20,IF($A$10='Ref CTRL'!$A$24,'Ref CTRL'!$F$24,'Ref CTRL'!$F$28)))-E13)/(IF($A$10='Ref CTRL'!$A$16,'Ref CTRL'!$F$16,IF($A$10='Ref CTRL'!$A$20,'Ref CTRL'!$F$20,IF($A$10='Ref CTRL'!$A$24,'Ref CTRL'!$F$24,'Ref CTRL'!$F$28))))*100</f>
        <v>#DIV/0!</v>
      </c>
      <c r="H13" s="39" t="e">
        <f>IF((AND(G13&lt;0,G13&gt;-10)),0,IF(G13&lt;=-10, "interf",G13))</f>
        <v>#DIV/0!</v>
      </c>
      <c r="I13" s="404"/>
      <c r="J13" s="403"/>
      <c r="K13" s="399"/>
      <c r="L13" s="391"/>
      <c r="M13" s="403"/>
      <c r="N13" s="399"/>
      <c r="O13" s="404"/>
      <c r="P13" s="403"/>
      <c r="Q13" s="398"/>
      <c r="R13" s="400"/>
      <c r="S13" s="412"/>
      <c r="T13" s="223" t="s">
        <v>16</v>
      </c>
      <c r="U13" s="178" t="e">
        <f>E13/T13</f>
        <v>#VALUE!</v>
      </c>
      <c r="V13" s="121"/>
      <c r="W13" s="112"/>
    </row>
    <row r="14" spans="1:25" s="8" customFormat="1">
      <c r="A14" s="71" t="str">
        <f>'General Information'!D13</f>
        <v>-</v>
      </c>
      <c r="B14" s="413" t="s">
        <v>144</v>
      </c>
      <c r="C14" s="414"/>
      <c r="D14" s="16"/>
      <c r="E14" s="240"/>
      <c r="F14" s="38"/>
      <c r="G14" s="40"/>
      <c r="H14" s="41"/>
      <c r="I14" s="380" t="e">
        <f>AVERAGE(E15:E17)</f>
        <v>#DIV/0!</v>
      </c>
      <c r="J14" s="377" t="e">
        <f>STDEV(E15:E17)</f>
        <v>#DIV/0!</v>
      </c>
      <c r="K14" s="383" t="e">
        <f>J14/I14</f>
        <v>#DIV/0!</v>
      </c>
      <c r="L14" s="389" t="e">
        <f>AVERAGE(F15:F17)</f>
        <v>#VALUE!</v>
      </c>
      <c r="M14" s="377" t="e">
        <f>STDEV(F15:F17)</f>
        <v>#VALUE!</v>
      </c>
      <c r="N14" s="383" t="e">
        <f>M14/L14</f>
        <v>#VALUE!</v>
      </c>
      <c r="O14" s="380" t="e">
        <f>AVERAGE(H15:H17)</f>
        <v>#DIV/0!</v>
      </c>
      <c r="P14" s="377" t="e">
        <f>STDEV(H15:H17)</f>
        <v>#DIV/0!</v>
      </c>
      <c r="Q14" s="392" t="e">
        <f>P14/O14</f>
        <v>#DIV/0!</v>
      </c>
      <c r="R14" s="395" t="s">
        <v>120</v>
      </c>
      <c r="S14" s="386" t="s">
        <v>120</v>
      </c>
      <c r="T14" s="224"/>
      <c r="U14" s="176"/>
      <c r="V14" s="83"/>
      <c r="W14" s="107"/>
    </row>
    <row r="15" spans="1:25" s="8" customFormat="1" ht="15" customHeight="1">
      <c r="A15" s="142"/>
      <c r="B15" s="150" t="s">
        <v>160</v>
      </c>
      <c r="C15" s="152" t="str">
        <f>'General Information'!C13</f>
        <v>xx</v>
      </c>
      <c r="D15" s="9" t="s">
        <v>10</v>
      </c>
      <c r="E15" s="239" t="s">
        <v>16</v>
      </c>
      <c r="F15" s="213" t="e">
        <f>(E15-STD!$M$7)/STD!$M$8</f>
        <v>#VALUE!</v>
      </c>
      <c r="G15" s="218" t="e">
        <f>(IF($A$14='Ref CTRL'!$A$16,'Ref CTRL'!$F$16,IF($A$14='Ref CTRL'!$A$20,'Ref CTRL'!$F$20,IF($A$14='Ref CTRL'!$A$24,'Ref CTRL'!$F$24,'Ref CTRL'!$F$28)))-E15)/(IF($A$14='Ref CTRL'!$A$16,'Ref CTRL'!$F$16,IF($A$14='Ref CTRL'!$A$20,'Ref CTRL'!$F$20,IF($A$14='Ref CTRL'!$A$24,'Ref CTRL'!$F$24,'Ref CTRL'!$F$28))))*100</f>
        <v>#DIV/0!</v>
      </c>
      <c r="H15" s="39" t="e">
        <f>IF((AND(G15&lt;0,G15&gt;-10)),0,IF(G15&lt;=-10, "interf",G15))</f>
        <v>#DIV/0!</v>
      </c>
      <c r="I15" s="381"/>
      <c r="J15" s="378"/>
      <c r="K15" s="384"/>
      <c r="L15" s="390"/>
      <c r="M15" s="378"/>
      <c r="N15" s="384"/>
      <c r="O15" s="381"/>
      <c r="P15" s="378"/>
      <c r="Q15" s="393"/>
      <c r="R15" s="396"/>
      <c r="S15" s="387"/>
      <c r="T15" s="222" t="s">
        <v>16</v>
      </c>
      <c r="U15" s="176" t="e">
        <f>E15/T15</f>
        <v>#VALUE!</v>
      </c>
      <c r="V15" s="120" t="s">
        <v>52</v>
      </c>
      <c r="W15" s="57" t="e">
        <f>IF(P14&lt;10,"YES","Not Met")</f>
        <v>#DIV/0!</v>
      </c>
    </row>
    <row r="16" spans="1:25" s="8" customFormat="1">
      <c r="A16" s="143"/>
      <c r="B16" s="151"/>
      <c r="C16" s="146"/>
      <c r="D16" s="9" t="s">
        <v>11</v>
      </c>
      <c r="E16" s="239" t="s">
        <v>16</v>
      </c>
      <c r="F16" s="213" t="e">
        <f>(E16-STD!$M$7)/STD!$M$8</f>
        <v>#VALUE!</v>
      </c>
      <c r="G16" s="218" t="e">
        <f>(IF($A$14='Ref CTRL'!$A$16,'Ref CTRL'!$F$16,IF($A$14='Ref CTRL'!$A$20,'Ref CTRL'!$F$20,IF($A$14='Ref CTRL'!$A$24,'Ref CTRL'!$F$24,'Ref CTRL'!$F$28)))-E16)/(IF($A$14='Ref CTRL'!$A$16,'Ref CTRL'!$F$16,IF($A$14='Ref CTRL'!$A$20,'Ref CTRL'!$F$20,IF($A$14='Ref CTRL'!$A$24,'Ref CTRL'!$F$24,'Ref CTRL'!$F$28))))*100</f>
        <v>#DIV/0!</v>
      </c>
      <c r="H16" s="39" t="e">
        <f>IF((AND(G16&lt;0,G16&gt;-10)),0,IF(G16&lt;=-10, "interf",G16))</f>
        <v>#DIV/0!</v>
      </c>
      <c r="I16" s="381"/>
      <c r="J16" s="378"/>
      <c r="K16" s="384"/>
      <c r="L16" s="390"/>
      <c r="M16" s="378"/>
      <c r="N16" s="384"/>
      <c r="O16" s="381"/>
      <c r="P16" s="378"/>
      <c r="Q16" s="393"/>
      <c r="R16" s="396"/>
      <c r="S16" s="387"/>
      <c r="T16" s="222" t="s">
        <v>16</v>
      </c>
      <c r="U16" s="176" t="e">
        <f>E16/T16</f>
        <v>#VALUE!</v>
      </c>
      <c r="V16" s="88"/>
      <c r="W16" s="57"/>
    </row>
    <row r="17" spans="1:28" s="8" customFormat="1" ht="13.5" thickBot="1">
      <c r="A17" s="143"/>
      <c r="B17" s="151"/>
      <c r="C17" s="148"/>
      <c r="D17" s="13" t="s">
        <v>12</v>
      </c>
      <c r="E17" s="239" t="s">
        <v>16</v>
      </c>
      <c r="F17" s="213" t="e">
        <f>(E17-STD!$M$7)/STD!$M$8</f>
        <v>#VALUE!</v>
      </c>
      <c r="G17" s="218" t="e">
        <f>(IF($A$14='Ref CTRL'!$A$16,'Ref CTRL'!$F$16,IF($A$14='Ref CTRL'!$A$20,'Ref CTRL'!$F$20,IF($A$14='Ref CTRL'!$A$24,'Ref CTRL'!$F$24,'Ref CTRL'!$F$28)))-E17)/(IF($A$14='Ref CTRL'!$A$16,'Ref CTRL'!$F$16,IF($A$14='Ref CTRL'!$A$20,'Ref CTRL'!$F$20,IF($A$14='Ref CTRL'!$A$24,'Ref CTRL'!$F$24,'Ref CTRL'!$F$28))))*100</f>
        <v>#DIV/0!</v>
      </c>
      <c r="H17" s="39" t="e">
        <f>IF((AND(G17&lt;0,G17&gt;-10)),0,IF(G17&lt;=-10, "interf",G17))</f>
        <v>#DIV/0!</v>
      </c>
      <c r="I17" s="404"/>
      <c r="J17" s="403"/>
      <c r="K17" s="399"/>
      <c r="L17" s="391"/>
      <c r="M17" s="403"/>
      <c r="N17" s="399"/>
      <c r="O17" s="404"/>
      <c r="P17" s="403"/>
      <c r="Q17" s="398"/>
      <c r="R17" s="400"/>
      <c r="S17" s="401"/>
      <c r="T17" s="223" t="s">
        <v>16</v>
      </c>
      <c r="U17" s="178" t="e">
        <f>E17/T17</f>
        <v>#VALUE!</v>
      </c>
      <c r="V17" s="121"/>
      <c r="W17" s="112"/>
      <c r="AB17" s="197"/>
    </row>
    <row r="18" spans="1:28" s="8" customFormat="1">
      <c r="A18" s="71" t="str">
        <f>'General Information'!D14</f>
        <v>-</v>
      </c>
      <c r="B18" s="413" t="s">
        <v>145</v>
      </c>
      <c r="C18" s="414"/>
      <c r="D18" s="16"/>
      <c r="E18" s="240"/>
      <c r="F18" s="38"/>
      <c r="G18" s="40"/>
      <c r="H18" s="41"/>
      <c r="I18" s="380" t="e">
        <f>AVERAGE(E19:E21)</f>
        <v>#DIV/0!</v>
      </c>
      <c r="J18" s="377" t="e">
        <f>STDEV(E19:E21)</f>
        <v>#DIV/0!</v>
      </c>
      <c r="K18" s="383" t="e">
        <f>J18/I18</f>
        <v>#DIV/0!</v>
      </c>
      <c r="L18" s="389" t="e">
        <f>AVERAGE(F19:F21)</f>
        <v>#VALUE!</v>
      </c>
      <c r="M18" s="377" t="e">
        <f>STDEV(F19:F21)</f>
        <v>#VALUE!</v>
      </c>
      <c r="N18" s="383" t="e">
        <f>M18/L18</f>
        <v>#VALUE!</v>
      </c>
      <c r="O18" s="380" t="e">
        <f>AVERAGE(H19:H21)</f>
        <v>#DIV/0!</v>
      </c>
      <c r="P18" s="377" t="e">
        <f>STDEV(H19:H21)</f>
        <v>#DIV/0!</v>
      </c>
      <c r="Q18" s="392" t="e">
        <f>P18/O18</f>
        <v>#DIV/0!</v>
      </c>
      <c r="R18" s="395" t="s">
        <v>120</v>
      </c>
      <c r="S18" s="410" t="s">
        <v>120</v>
      </c>
      <c r="T18" s="224"/>
      <c r="U18" s="176"/>
      <c r="V18" s="83"/>
      <c r="W18" s="66"/>
    </row>
    <row r="19" spans="1:28" s="8" customFormat="1" ht="15" customHeight="1">
      <c r="A19" s="142"/>
      <c r="B19" s="150" t="s">
        <v>160</v>
      </c>
      <c r="C19" s="152" t="str">
        <f>'General Information'!C14</f>
        <v>xx</v>
      </c>
      <c r="D19" s="9" t="s">
        <v>10</v>
      </c>
      <c r="E19" s="239" t="s">
        <v>16</v>
      </c>
      <c r="F19" s="213" t="e">
        <f>(E19-STD!$M$7)/STD!$M$8</f>
        <v>#VALUE!</v>
      </c>
      <c r="G19" s="218" t="e">
        <f>(IF($A$18='Ref CTRL'!$A$16,'Ref CTRL'!$F$16,IF($A$18='Ref CTRL'!$A$20,'Ref CTRL'!$F$20,IF($A$18='Ref CTRL'!$A$24,'Ref CTRL'!$F$24,'Ref CTRL'!$F$28)))-E19)/(IF($A$18='Ref CTRL'!$A$16,'Ref CTRL'!$F$16,IF($A$18='Ref CTRL'!$A$20,'Ref CTRL'!$F$20,IF($A$18='Ref CTRL'!$A$24,'Ref CTRL'!$F$24,'Ref CTRL'!$F$28))))*100</f>
        <v>#DIV/0!</v>
      </c>
      <c r="H19" s="39" t="e">
        <f>IF((AND(G19&lt;0,G19&gt;-10)),0,IF(G19&lt;=-10, "interf",G19))</f>
        <v>#DIV/0!</v>
      </c>
      <c r="I19" s="381"/>
      <c r="J19" s="378"/>
      <c r="K19" s="384"/>
      <c r="L19" s="390"/>
      <c r="M19" s="378"/>
      <c r="N19" s="384"/>
      <c r="O19" s="381"/>
      <c r="P19" s="378"/>
      <c r="Q19" s="393"/>
      <c r="R19" s="396"/>
      <c r="S19" s="411"/>
      <c r="T19" s="222" t="s">
        <v>16</v>
      </c>
      <c r="U19" s="176" t="e">
        <f>E19/T19</f>
        <v>#VALUE!</v>
      </c>
      <c r="V19" s="120" t="s">
        <v>52</v>
      </c>
      <c r="W19" s="57" t="e">
        <f>IF(P18&lt;10,"YES","Not Met")</f>
        <v>#DIV/0!</v>
      </c>
    </row>
    <row r="20" spans="1:28" s="8" customFormat="1">
      <c r="A20" s="143"/>
      <c r="B20" s="151"/>
      <c r="C20" s="146"/>
      <c r="D20" s="9" t="s">
        <v>11</v>
      </c>
      <c r="E20" s="239" t="s">
        <v>16</v>
      </c>
      <c r="F20" s="213" t="e">
        <f>(E20-STD!$M$7)/STD!$M$8</f>
        <v>#VALUE!</v>
      </c>
      <c r="G20" s="218" t="e">
        <f>(IF($A$18='Ref CTRL'!$A$16,'Ref CTRL'!$F$16,IF($A$18='Ref CTRL'!$A$20,'Ref CTRL'!$F$20,IF($A$18='Ref CTRL'!$A$24,'Ref CTRL'!$F$24,'Ref CTRL'!$F$28)))-E20)/(IF($A$18='Ref CTRL'!$A$16,'Ref CTRL'!$F$16,IF($A$18='Ref CTRL'!$A$20,'Ref CTRL'!$F$20,IF($A$18='Ref CTRL'!$A$24,'Ref CTRL'!$F$24,'Ref CTRL'!$F$28))))*100</f>
        <v>#DIV/0!</v>
      </c>
      <c r="H20" s="39" t="e">
        <f>IF((AND(G20&lt;0,G20&gt;-10)),0,IF(G20&lt;=-10, "interf",G20))</f>
        <v>#DIV/0!</v>
      </c>
      <c r="I20" s="381"/>
      <c r="J20" s="378"/>
      <c r="K20" s="384"/>
      <c r="L20" s="390"/>
      <c r="M20" s="378"/>
      <c r="N20" s="384"/>
      <c r="O20" s="381"/>
      <c r="P20" s="378"/>
      <c r="Q20" s="393"/>
      <c r="R20" s="396"/>
      <c r="S20" s="411"/>
      <c r="T20" s="222" t="s">
        <v>16</v>
      </c>
      <c r="U20" s="176" t="e">
        <f>E20/T20</f>
        <v>#VALUE!</v>
      </c>
      <c r="V20" s="88"/>
      <c r="W20" s="57"/>
    </row>
    <row r="21" spans="1:28" s="8" customFormat="1" ht="13.5" thickBot="1">
      <c r="A21" s="143"/>
      <c r="B21" s="151"/>
      <c r="C21" s="146"/>
      <c r="D21" s="9" t="s">
        <v>12</v>
      </c>
      <c r="E21" s="239" t="s">
        <v>16</v>
      </c>
      <c r="F21" s="213" t="e">
        <f>(E21-STD!$M$7)/STD!$M$8</f>
        <v>#VALUE!</v>
      </c>
      <c r="G21" s="218" t="e">
        <f>(IF($A$18='Ref CTRL'!$A$16,'Ref CTRL'!$F$16,IF($A$18='Ref CTRL'!$A$20,'Ref CTRL'!$F$20,IF($A$18='Ref CTRL'!$A$24,'Ref CTRL'!$F$24,'Ref CTRL'!$F$28)))-E21)/(IF($A$18='Ref CTRL'!$A$16,'Ref CTRL'!$F$16,IF($A$18='Ref CTRL'!$A$20,'Ref CTRL'!$F$20,IF($A$18='Ref CTRL'!$A$24,'Ref CTRL'!$F$24,'Ref CTRL'!$F$28))))*100</f>
        <v>#DIV/0!</v>
      </c>
      <c r="H21" s="44" t="e">
        <f>IF((AND(G21&lt;0,G21&gt;-10)),0,IF(G21&lt;=-10, "interf",G21))</f>
        <v>#DIV/0!</v>
      </c>
      <c r="I21" s="381"/>
      <c r="J21" s="378"/>
      <c r="K21" s="384"/>
      <c r="L21" s="390"/>
      <c r="M21" s="378"/>
      <c r="N21" s="384"/>
      <c r="O21" s="381"/>
      <c r="P21" s="378"/>
      <c r="Q21" s="393"/>
      <c r="R21" s="400"/>
      <c r="S21" s="412"/>
      <c r="T21" s="222" t="s">
        <v>16</v>
      </c>
      <c r="U21" s="176" t="e">
        <f>E21/T21</f>
        <v>#VALUE!</v>
      </c>
      <c r="V21" s="93"/>
      <c r="W21" s="116"/>
    </row>
    <row r="22" spans="1:28" s="8" customFormat="1">
      <c r="A22" s="71" t="str">
        <f>'General Information'!D15</f>
        <v>-</v>
      </c>
      <c r="B22" s="413" t="s">
        <v>146</v>
      </c>
      <c r="C22" s="414"/>
      <c r="D22" s="16"/>
      <c r="E22" s="240"/>
      <c r="F22" s="38"/>
      <c r="G22" s="40"/>
      <c r="H22" s="41"/>
      <c r="I22" s="380" t="e">
        <f>AVERAGE(E23:E25)</f>
        <v>#DIV/0!</v>
      </c>
      <c r="J22" s="377" t="e">
        <f>STDEV(E23:E25)</f>
        <v>#DIV/0!</v>
      </c>
      <c r="K22" s="383" t="e">
        <f>J22/I22</f>
        <v>#DIV/0!</v>
      </c>
      <c r="L22" s="389" t="e">
        <f>AVERAGE(F23:F25)</f>
        <v>#VALUE!</v>
      </c>
      <c r="M22" s="377" t="e">
        <f>STDEV(F23:F25)</f>
        <v>#VALUE!</v>
      </c>
      <c r="N22" s="383" t="e">
        <f>M22/L22</f>
        <v>#VALUE!</v>
      </c>
      <c r="O22" s="380" t="e">
        <f>AVERAGE(H23:H25)</f>
        <v>#DIV/0!</v>
      </c>
      <c r="P22" s="377" t="e">
        <f>STDEV(H23:H25)</f>
        <v>#DIV/0!</v>
      </c>
      <c r="Q22" s="392" t="e">
        <f>P22/O22</f>
        <v>#DIV/0!</v>
      </c>
      <c r="R22" s="395" t="s">
        <v>120</v>
      </c>
      <c r="S22" s="386" t="s">
        <v>120</v>
      </c>
      <c r="T22" s="225"/>
      <c r="U22" s="177"/>
      <c r="V22" s="83"/>
      <c r="W22" s="66"/>
    </row>
    <row r="23" spans="1:28" s="8" customFormat="1" ht="15" customHeight="1">
      <c r="A23" s="142"/>
      <c r="B23" s="150" t="s">
        <v>160</v>
      </c>
      <c r="C23" s="152" t="str">
        <f>'General Information'!C15</f>
        <v>xx</v>
      </c>
      <c r="D23" s="9" t="s">
        <v>10</v>
      </c>
      <c r="E23" s="239" t="s">
        <v>16</v>
      </c>
      <c r="F23" s="213" t="e">
        <f>(E23-STD!$M$7)/STD!$M$8</f>
        <v>#VALUE!</v>
      </c>
      <c r="G23" s="218" t="e">
        <f>(IF($A$22='Ref CTRL'!$A$16,'Ref CTRL'!$F$16,IF($A$22='Ref CTRL'!$A$20,'Ref CTRL'!$F$20,IF($A$22='Ref CTRL'!$A$24,'Ref CTRL'!$F$24,'Ref CTRL'!$F$28)))-E23)/(IF($A$22='Ref CTRL'!$A$16,'Ref CTRL'!$F$16,IF($A$22='Ref CTRL'!$A$20,'Ref CTRL'!$F$20,IF($A$22='Ref CTRL'!$A$24,'Ref CTRL'!$F$24,'Ref CTRL'!$F$28))))*100</f>
        <v>#DIV/0!</v>
      </c>
      <c r="H23" s="39" t="e">
        <f>IF((AND(G23&lt;0,G23&gt;-10)),0,IF(G23&lt;=-10, "interf",G23))</f>
        <v>#DIV/0!</v>
      </c>
      <c r="I23" s="381"/>
      <c r="J23" s="378"/>
      <c r="K23" s="384"/>
      <c r="L23" s="390"/>
      <c r="M23" s="378"/>
      <c r="N23" s="384"/>
      <c r="O23" s="381"/>
      <c r="P23" s="378"/>
      <c r="Q23" s="393"/>
      <c r="R23" s="396"/>
      <c r="S23" s="387"/>
      <c r="T23" s="222" t="s">
        <v>16</v>
      </c>
      <c r="U23" s="176" t="e">
        <f>E23/T23</f>
        <v>#VALUE!</v>
      </c>
      <c r="V23" s="120" t="s">
        <v>52</v>
      </c>
      <c r="W23" s="57" t="e">
        <f>IF(P22&lt;10,"YES","Not Met")</f>
        <v>#DIV/0!</v>
      </c>
    </row>
    <row r="24" spans="1:28" s="8" customFormat="1">
      <c r="A24" s="143"/>
      <c r="B24" s="151"/>
      <c r="C24" s="146"/>
      <c r="D24" s="9" t="s">
        <v>11</v>
      </c>
      <c r="E24" s="239" t="s">
        <v>16</v>
      </c>
      <c r="F24" s="213" t="e">
        <f>(E24-STD!$M$7)/STD!$M$8</f>
        <v>#VALUE!</v>
      </c>
      <c r="G24" s="218" t="e">
        <f>(IF($A$22='Ref CTRL'!$A$16,'Ref CTRL'!$F$16,IF($A$22='Ref CTRL'!$A$20,'Ref CTRL'!$F$20,IF($A$22='Ref CTRL'!$A$24,'Ref CTRL'!$F$24,'Ref CTRL'!$F$28)))-E24)/(IF($A$22='Ref CTRL'!$A$16,'Ref CTRL'!$F$16,IF($A$22='Ref CTRL'!$A$20,'Ref CTRL'!$F$20,IF($A$22='Ref CTRL'!$A$24,'Ref CTRL'!$F$24,'Ref CTRL'!$F$28))))*100</f>
        <v>#DIV/0!</v>
      </c>
      <c r="H24" s="39" t="e">
        <f>IF((AND(G24&lt;0,G24&gt;-10)),0,IF(G24&lt;=-10, "interf",G24))</f>
        <v>#DIV/0!</v>
      </c>
      <c r="I24" s="381"/>
      <c r="J24" s="378"/>
      <c r="K24" s="384"/>
      <c r="L24" s="390"/>
      <c r="M24" s="378"/>
      <c r="N24" s="384"/>
      <c r="O24" s="381"/>
      <c r="P24" s="378"/>
      <c r="Q24" s="393"/>
      <c r="R24" s="396"/>
      <c r="S24" s="387"/>
      <c r="T24" s="222" t="s">
        <v>16</v>
      </c>
      <c r="U24" s="176" t="e">
        <f>E24/T24</f>
        <v>#VALUE!</v>
      </c>
      <c r="V24" s="88"/>
      <c r="W24" s="57"/>
    </row>
    <row r="25" spans="1:28" s="8" customFormat="1" ht="13.5" thickBot="1">
      <c r="A25" s="143"/>
      <c r="B25" s="151"/>
      <c r="C25" s="148"/>
      <c r="D25" s="13" t="s">
        <v>12</v>
      </c>
      <c r="E25" s="239" t="s">
        <v>16</v>
      </c>
      <c r="F25" s="213" t="e">
        <f>(E25-STD!$M$7)/STD!$M$8</f>
        <v>#VALUE!</v>
      </c>
      <c r="G25" s="218" t="e">
        <f>(IF($A$22='Ref CTRL'!$A$16,'Ref CTRL'!$F$16,IF($A$22='Ref CTRL'!$A$20,'Ref CTRL'!$F$20,IF($A$22='Ref CTRL'!$A$24,'Ref CTRL'!$F$24,'Ref CTRL'!$F$28)))-E25)/(IF($A$22='Ref CTRL'!$A$16,'Ref CTRL'!$F$16,IF($A$22='Ref CTRL'!$A$20,'Ref CTRL'!$F$20,IF($A$22='Ref CTRL'!$A$24,'Ref CTRL'!$F$24,'Ref CTRL'!$F$28))))*100</f>
        <v>#DIV/0!</v>
      </c>
      <c r="H25" s="39" t="e">
        <f>IF((AND(G25&lt;0,G25&gt;-10)),0,IF(G25&lt;=-10, "interf",G25))</f>
        <v>#DIV/0!</v>
      </c>
      <c r="I25" s="404"/>
      <c r="J25" s="403"/>
      <c r="K25" s="399"/>
      <c r="L25" s="391"/>
      <c r="M25" s="403"/>
      <c r="N25" s="399"/>
      <c r="O25" s="404"/>
      <c r="P25" s="403"/>
      <c r="Q25" s="398"/>
      <c r="R25" s="400"/>
      <c r="S25" s="401"/>
      <c r="T25" s="223" t="s">
        <v>16</v>
      </c>
      <c r="U25" s="178" t="e">
        <f>E25/T25</f>
        <v>#VALUE!</v>
      </c>
      <c r="V25" s="121"/>
      <c r="W25" s="112"/>
    </row>
    <row r="26" spans="1:28" s="8" customFormat="1">
      <c r="A26" s="71" t="str">
        <f>'General Information'!D16</f>
        <v>-</v>
      </c>
      <c r="B26" s="413" t="s">
        <v>147</v>
      </c>
      <c r="C26" s="414"/>
      <c r="D26" s="16"/>
      <c r="E26" s="240"/>
      <c r="F26" s="38"/>
      <c r="G26" s="40"/>
      <c r="H26" s="41"/>
      <c r="I26" s="380" t="e">
        <f>AVERAGE(E27:E29)</f>
        <v>#DIV/0!</v>
      </c>
      <c r="J26" s="377" t="e">
        <f>STDEV(E27:E29)</f>
        <v>#DIV/0!</v>
      </c>
      <c r="K26" s="383" t="e">
        <f>J26/I26</f>
        <v>#DIV/0!</v>
      </c>
      <c r="L26" s="389" t="e">
        <f>AVERAGE(F27:F29)</f>
        <v>#VALUE!</v>
      </c>
      <c r="M26" s="377" t="e">
        <f>STDEV(F27:F29)</f>
        <v>#VALUE!</v>
      </c>
      <c r="N26" s="383" t="e">
        <f>M26/L26</f>
        <v>#VALUE!</v>
      </c>
      <c r="O26" s="380" t="e">
        <f>AVERAGE(H27:H29)</f>
        <v>#DIV/0!</v>
      </c>
      <c r="P26" s="377" t="e">
        <f>STDEV(H27:H29)</f>
        <v>#DIV/0!</v>
      </c>
      <c r="Q26" s="392" t="e">
        <f>P26/O26</f>
        <v>#DIV/0!</v>
      </c>
      <c r="R26" s="395" t="s">
        <v>120</v>
      </c>
      <c r="S26" s="386" t="s">
        <v>120</v>
      </c>
      <c r="T26" s="224"/>
      <c r="U26" s="176"/>
      <c r="V26" s="83"/>
      <c r="W26" s="66"/>
    </row>
    <row r="27" spans="1:28" s="8" customFormat="1" ht="15" customHeight="1">
      <c r="A27" s="142"/>
      <c r="B27" s="150" t="s">
        <v>160</v>
      </c>
      <c r="C27" s="152" t="str">
        <f>'General Information'!C16</f>
        <v>xx</v>
      </c>
      <c r="D27" s="9" t="s">
        <v>10</v>
      </c>
      <c r="E27" s="239" t="s">
        <v>16</v>
      </c>
      <c r="F27" s="213" t="e">
        <f>(E27-STD!$M$7)/STD!$M$8</f>
        <v>#VALUE!</v>
      </c>
      <c r="G27" s="218" t="e">
        <f>(IF($A$26='Ref CTRL'!$A$16,'Ref CTRL'!$F$16,IF($A$26='Ref CTRL'!$A$20,'Ref CTRL'!$F$20,IF($A$26='Ref CTRL'!$A$24,'Ref CTRL'!$F$24,'Ref CTRL'!$F$28)))-E27)/(IF($A$26='Ref CTRL'!$A$16,'Ref CTRL'!$F$16,IF($A$26='Ref CTRL'!$A$20,'Ref CTRL'!$F$20,IF($A$26='Ref CTRL'!$A$24,'Ref CTRL'!$F$24,'Ref CTRL'!$F$28))))*100</f>
        <v>#DIV/0!</v>
      </c>
      <c r="H27" s="39" t="e">
        <f>IF((AND(G27&lt;0,G27&gt;-10)),0,IF(G27&lt;=-10, "interf",G27))</f>
        <v>#DIV/0!</v>
      </c>
      <c r="I27" s="381"/>
      <c r="J27" s="378"/>
      <c r="K27" s="384"/>
      <c r="L27" s="390"/>
      <c r="M27" s="378"/>
      <c r="N27" s="384"/>
      <c r="O27" s="381"/>
      <c r="P27" s="378"/>
      <c r="Q27" s="393"/>
      <c r="R27" s="396"/>
      <c r="S27" s="387"/>
      <c r="T27" s="222" t="s">
        <v>16</v>
      </c>
      <c r="U27" s="176" t="e">
        <f>E27/T27</f>
        <v>#VALUE!</v>
      </c>
      <c r="V27" s="120" t="s">
        <v>52</v>
      </c>
      <c r="W27" s="57" t="e">
        <f>IF(P26&lt;10,"YES","Not Met")</f>
        <v>#DIV/0!</v>
      </c>
    </row>
    <row r="28" spans="1:28" s="8" customFormat="1">
      <c r="A28" s="143"/>
      <c r="B28" s="151"/>
      <c r="C28" s="146"/>
      <c r="D28" s="9" t="s">
        <v>11</v>
      </c>
      <c r="E28" s="239" t="s">
        <v>16</v>
      </c>
      <c r="F28" s="213" t="e">
        <f>(E28-STD!$M$7)/STD!$M$8</f>
        <v>#VALUE!</v>
      </c>
      <c r="G28" s="218" t="e">
        <f>(IF($A$26='Ref CTRL'!$A$16,'Ref CTRL'!$F$16,IF($A$26='Ref CTRL'!$A$20,'Ref CTRL'!$F$20,IF($A$26='Ref CTRL'!$A$24,'Ref CTRL'!$F$24,'Ref CTRL'!$F$28)))-E28)/(IF($A$26='Ref CTRL'!$A$16,'Ref CTRL'!$F$16,IF($A$26='Ref CTRL'!$A$20,'Ref CTRL'!$F$20,IF($A$26='Ref CTRL'!$A$24,'Ref CTRL'!$F$24,'Ref CTRL'!$F$28))))*100</f>
        <v>#DIV/0!</v>
      </c>
      <c r="H28" s="39" t="e">
        <f>IF((AND(G28&lt;0,G28&gt;-10)),0,IF(G28&lt;=-10, "interf",G28))</f>
        <v>#DIV/0!</v>
      </c>
      <c r="I28" s="381"/>
      <c r="J28" s="378"/>
      <c r="K28" s="384"/>
      <c r="L28" s="390"/>
      <c r="M28" s="378"/>
      <c r="N28" s="384"/>
      <c r="O28" s="381"/>
      <c r="P28" s="378"/>
      <c r="Q28" s="393"/>
      <c r="R28" s="396"/>
      <c r="S28" s="387"/>
      <c r="T28" s="222" t="s">
        <v>16</v>
      </c>
      <c r="U28" s="176" t="e">
        <f>E28/T28</f>
        <v>#VALUE!</v>
      </c>
      <c r="V28" s="88"/>
      <c r="W28" s="57"/>
    </row>
    <row r="29" spans="1:28" s="8" customFormat="1" ht="13.5" thickBot="1">
      <c r="A29" s="143"/>
      <c r="B29" s="151"/>
      <c r="C29" s="148"/>
      <c r="D29" s="13" t="s">
        <v>12</v>
      </c>
      <c r="E29" s="239" t="s">
        <v>16</v>
      </c>
      <c r="F29" s="213" t="e">
        <f>(E29-STD!$M$7)/STD!$M$8</f>
        <v>#VALUE!</v>
      </c>
      <c r="G29" s="218" t="e">
        <f>(IF($A$26='Ref CTRL'!$A$16,'Ref CTRL'!$F$16,IF($A$26='Ref CTRL'!$A$20,'Ref CTRL'!$F$20,IF($A$26='Ref CTRL'!$A$24,'Ref CTRL'!$F$24,'Ref CTRL'!$F$28)))-E29)/(IF($A$26='Ref CTRL'!$A$16,'Ref CTRL'!$F$16,IF($A$26='Ref CTRL'!$A$20,'Ref CTRL'!$F$20,IF($A$26='Ref CTRL'!$A$24,'Ref CTRL'!$F$24,'Ref CTRL'!$F$28))))*100</f>
        <v>#DIV/0!</v>
      </c>
      <c r="H29" s="39" t="e">
        <f>IF((AND(G29&lt;0,G29&gt;-10)),0,IF(G29&lt;=-10, "interf",G29))</f>
        <v>#DIV/0!</v>
      </c>
      <c r="I29" s="404"/>
      <c r="J29" s="403"/>
      <c r="K29" s="399"/>
      <c r="L29" s="391"/>
      <c r="M29" s="403"/>
      <c r="N29" s="399"/>
      <c r="O29" s="404"/>
      <c r="P29" s="403"/>
      <c r="Q29" s="398"/>
      <c r="R29" s="400"/>
      <c r="S29" s="401"/>
      <c r="T29" s="223" t="s">
        <v>16</v>
      </c>
      <c r="U29" s="178" t="e">
        <f>E29/T29</f>
        <v>#VALUE!</v>
      </c>
      <c r="V29" s="121"/>
      <c r="W29" s="112"/>
    </row>
    <row r="30" spans="1:28" s="8" customFormat="1">
      <c r="A30" s="71" t="str">
        <f>'General Information'!D17</f>
        <v>-</v>
      </c>
      <c r="B30" s="413" t="s">
        <v>148</v>
      </c>
      <c r="C30" s="414"/>
      <c r="D30" s="16"/>
      <c r="E30" s="240"/>
      <c r="F30" s="38"/>
      <c r="G30" s="40"/>
      <c r="H30" s="41"/>
      <c r="I30" s="380" t="e">
        <f>AVERAGE(E31:E33)</f>
        <v>#DIV/0!</v>
      </c>
      <c r="J30" s="377" t="e">
        <f>STDEV(E31:E33)</f>
        <v>#DIV/0!</v>
      </c>
      <c r="K30" s="383" t="e">
        <f>J30/I30</f>
        <v>#DIV/0!</v>
      </c>
      <c r="L30" s="389" t="e">
        <f>AVERAGE(F31:F33)</f>
        <v>#VALUE!</v>
      </c>
      <c r="M30" s="377" t="e">
        <f>STDEV(F31:F33)</f>
        <v>#VALUE!</v>
      </c>
      <c r="N30" s="383" t="e">
        <f>M30/L30</f>
        <v>#VALUE!</v>
      </c>
      <c r="O30" s="380" t="e">
        <f>AVERAGE(H31:H33)</f>
        <v>#DIV/0!</v>
      </c>
      <c r="P30" s="377" t="e">
        <f>STDEV(H31:H33)</f>
        <v>#DIV/0!</v>
      </c>
      <c r="Q30" s="392" t="e">
        <f>P30/O30</f>
        <v>#DIV/0!</v>
      </c>
      <c r="R30" s="395" t="s">
        <v>120</v>
      </c>
      <c r="S30" s="386" t="s">
        <v>120</v>
      </c>
      <c r="T30" s="224"/>
      <c r="U30" s="176"/>
      <c r="V30" s="83"/>
      <c r="W30" s="66"/>
    </row>
    <row r="31" spans="1:28" s="8" customFormat="1" ht="15" customHeight="1">
      <c r="A31" s="142"/>
      <c r="B31" s="150" t="s">
        <v>160</v>
      </c>
      <c r="C31" s="152" t="str">
        <f>'General Information'!C17</f>
        <v>xx</v>
      </c>
      <c r="D31" s="9" t="s">
        <v>10</v>
      </c>
      <c r="E31" s="239" t="s">
        <v>16</v>
      </c>
      <c r="F31" s="213" t="e">
        <f>(E31-STD!$M$7)/STD!$M$8</f>
        <v>#VALUE!</v>
      </c>
      <c r="G31" s="218" t="e">
        <f>(IF($A$30='Ref CTRL'!$A$16,'Ref CTRL'!$F$16,IF($A$30='Ref CTRL'!$A$20,'Ref CTRL'!$F$20,IF($A$30='Ref CTRL'!$A$24,'Ref CTRL'!$F$24,'Ref CTRL'!$F$28)))-E31)/(IF($A$30='Ref CTRL'!$A$16,'Ref CTRL'!$F$16,IF($A$30='Ref CTRL'!$A$20,'Ref CTRL'!$F$20,IF($A$30='Ref CTRL'!$A$24,'Ref CTRL'!$F$24,'Ref CTRL'!$F$28))))*100</f>
        <v>#DIV/0!</v>
      </c>
      <c r="H31" s="39" t="e">
        <f>IF((AND(G31&lt;0,G31&gt;-10)),0,IF(G31&lt;=-10, "interf",G31))</f>
        <v>#DIV/0!</v>
      </c>
      <c r="I31" s="381"/>
      <c r="J31" s="378"/>
      <c r="K31" s="384"/>
      <c r="L31" s="390"/>
      <c r="M31" s="378"/>
      <c r="N31" s="384"/>
      <c r="O31" s="381"/>
      <c r="P31" s="378"/>
      <c r="Q31" s="393"/>
      <c r="R31" s="396"/>
      <c r="S31" s="387"/>
      <c r="T31" s="222" t="s">
        <v>16</v>
      </c>
      <c r="U31" s="176" t="e">
        <f>E31/T31</f>
        <v>#VALUE!</v>
      </c>
      <c r="V31" s="120" t="s">
        <v>52</v>
      </c>
      <c r="W31" s="57" t="e">
        <f>IF(P30&lt;10,"YES","Not Met")</f>
        <v>#DIV/0!</v>
      </c>
    </row>
    <row r="32" spans="1:28" s="8" customFormat="1">
      <c r="A32" s="143"/>
      <c r="B32" s="151"/>
      <c r="C32" s="146"/>
      <c r="D32" s="9" t="s">
        <v>11</v>
      </c>
      <c r="E32" s="239" t="s">
        <v>16</v>
      </c>
      <c r="F32" s="213" t="e">
        <f>(E32-STD!$M$7)/STD!$M$8</f>
        <v>#VALUE!</v>
      </c>
      <c r="G32" s="218" t="e">
        <f>(IF($A$30='Ref CTRL'!$A$16,'Ref CTRL'!$F$16,IF($A$30='Ref CTRL'!$A$20,'Ref CTRL'!$F$20,IF($A$30='Ref CTRL'!$A$24,'Ref CTRL'!$F$24,'Ref CTRL'!$F$28)))-E32)/(IF($A$30='Ref CTRL'!$A$16,'Ref CTRL'!$F$16,IF($A$30='Ref CTRL'!$A$20,'Ref CTRL'!$F$20,IF($A$30='Ref CTRL'!$A$24,'Ref CTRL'!$F$24,'Ref CTRL'!$F$28))))*100</f>
        <v>#DIV/0!</v>
      </c>
      <c r="H32" s="39" t="e">
        <f>IF((AND(G32&lt;0,G32&gt;-10)),0,IF(G32&lt;=-10, "interf",G32))</f>
        <v>#DIV/0!</v>
      </c>
      <c r="I32" s="381"/>
      <c r="J32" s="378"/>
      <c r="K32" s="384"/>
      <c r="L32" s="390"/>
      <c r="M32" s="378"/>
      <c r="N32" s="384"/>
      <c r="O32" s="381"/>
      <c r="P32" s="378"/>
      <c r="Q32" s="393"/>
      <c r="R32" s="396"/>
      <c r="S32" s="387"/>
      <c r="T32" s="222" t="s">
        <v>16</v>
      </c>
      <c r="U32" s="176" t="e">
        <f>E32/T32</f>
        <v>#VALUE!</v>
      </c>
      <c r="V32" s="88"/>
      <c r="W32" s="57"/>
    </row>
    <row r="33" spans="1:23" s="8" customFormat="1" ht="13.5" thickBot="1">
      <c r="A33" s="144"/>
      <c r="B33" s="153"/>
      <c r="C33" s="154"/>
      <c r="D33" s="15" t="s">
        <v>12</v>
      </c>
      <c r="E33" s="241" t="s">
        <v>16</v>
      </c>
      <c r="F33" s="216" t="e">
        <f>(E33-STD!$M$7)/STD!$M$8</f>
        <v>#VALUE!</v>
      </c>
      <c r="G33" s="220" t="e">
        <f>(IF($A$30='Ref CTRL'!$A$16,'Ref CTRL'!$F$16,IF($A$30='Ref CTRL'!$A$20,'Ref CTRL'!$F$20,IF($A$30='Ref CTRL'!$A$24,'Ref CTRL'!$F$24,'Ref CTRL'!$F$28)))-E33)/(IF($A$30='Ref CTRL'!$A$16,'Ref CTRL'!$F$16,IF($A$30='Ref CTRL'!$A$20,'Ref CTRL'!$F$20,IF($A$30='Ref CTRL'!$A$24,'Ref CTRL'!$F$24,'Ref CTRL'!$F$28))))*100</f>
        <v>#DIV/0!</v>
      </c>
      <c r="H33" s="45" t="e">
        <f>IF((AND(G33&lt;0,G33&gt;-10)),0,IF(G33&lt;=-10, "interf",G33))</f>
        <v>#DIV/0!</v>
      </c>
      <c r="I33" s="406"/>
      <c r="J33" s="407"/>
      <c r="K33" s="405"/>
      <c r="L33" s="409"/>
      <c r="M33" s="407"/>
      <c r="N33" s="405"/>
      <c r="O33" s="406"/>
      <c r="P33" s="407"/>
      <c r="Q33" s="408"/>
      <c r="R33" s="400"/>
      <c r="S33" s="401"/>
      <c r="T33" s="223" t="s">
        <v>16</v>
      </c>
      <c r="U33" s="178" t="e">
        <f>E33/T33</f>
        <v>#VALUE!</v>
      </c>
      <c r="V33" s="121"/>
      <c r="W33" s="112"/>
    </row>
    <row r="34" spans="1:23" s="8" customFormat="1">
      <c r="A34" s="76" t="str">
        <f>'General Information'!D18</f>
        <v>-</v>
      </c>
      <c r="B34" s="415" t="s">
        <v>149</v>
      </c>
      <c r="C34" s="416"/>
      <c r="D34" s="117"/>
      <c r="E34" s="242"/>
      <c r="F34" s="102"/>
      <c r="G34" s="103"/>
      <c r="H34" s="39"/>
      <c r="I34" s="381" t="e">
        <f>AVERAGE(E35:E37)</f>
        <v>#DIV/0!</v>
      </c>
      <c r="J34" s="378" t="e">
        <f>STDEV(E35:E37)</f>
        <v>#DIV/0!</v>
      </c>
      <c r="K34" s="384" t="e">
        <f>J34/I34</f>
        <v>#DIV/0!</v>
      </c>
      <c r="L34" s="390" t="e">
        <f>AVERAGE(F35:F37)</f>
        <v>#VALUE!</v>
      </c>
      <c r="M34" s="378" t="e">
        <f>STDEV(F35:F37)</f>
        <v>#VALUE!</v>
      </c>
      <c r="N34" s="384" t="e">
        <f>M34/L34</f>
        <v>#VALUE!</v>
      </c>
      <c r="O34" s="381" t="e">
        <f>AVERAGE(H35:H37)</f>
        <v>#DIV/0!</v>
      </c>
      <c r="P34" s="378" t="e">
        <f>STDEV(H35:H37)</f>
        <v>#DIV/0!</v>
      </c>
      <c r="Q34" s="393" t="e">
        <f>P34/O34</f>
        <v>#DIV/0!</v>
      </c>
      <c r="R34" s="395" t="s">
        <v>120</v>
      </c>
      <c r="S34" s="386" t="s">
        <v>120</v>
      </c>
      <c r="T34" s="226"/>
      <c r="U34" s="176"/>
      <c r="V34" s="122"/>
      <c r="W34" s="118"/>
    </row>
    <row r="35" spans="1:23" s="8" customFormat="1" ht="15" customHeight="1">
      <c r="A35" s="142"/>
      <c r="B35" s="150" t="s">
        <v>160</v>
      </c>
      <c r="C35" s="152" t="str">
        <f>'General Information'!C18</f>
        <v>xx</v>
      </c>
      <c r="D35" s="9" t="s">
        <v>10</v>
      </c>
      <c r="E35" s="239" t="s">
        <v>16</v>
      </c>
      <c r="F35" s="213" t="e">
        <f>(E35-STD!$M$7)/STD!$M$8</f>
        <v>#VALUE!</v>
      </c>
      <c r="G35" s="218" t="e">
        <f>(IF($A$34='Ref CTRL'!$A$16,'Ref CTRL'!$F$16,IF($A$34='Ref CTRL'!$A$20,'Ref CTRL'!$F$20,IF($A$34='Ref CTRL'!$A$24,'Ref CTRL'!$F$24,'Ref CTRL'!$F$28)))-E35)/(IF($A$34='Ref CTRL'!$A$16,'Ref CTRL'!$F$16,IF($A$34='Ref CTRL'!$A$20,'Ref CTRL'!$F$20,IF($A$34='Ref CTRL'!$A$24,'Ref CTRL'!$F$24,'Ref CTRL'!$F$28))))*100</f>
        <v>#DIV/0!</v>
      </c>
      <c r="H35" s="39" t="e">
        <f>IF((AND(G35&lt;0,G35&gt;-10)),0,IF(G35&lt;=-10, "interf",G35))</f>
        <v>#DIV/0!</v>
      </c>
      <c r="I35" s="381"/>
      <c r="J35" s="378"/>
      <c r="K35" s="384"/>
      <c r="L35" s="390"/>
      <c r="M35" s="378"/>
      <c r="N35" s="384"/>
      <c r="O35" s="381"/>
      <c r="P35" s="378"/>
      <c r="Q35" s="393"/>
      <c r="R35" s="396"/>
      <c r="S35" s="387"/>
      <c r="T35" s="222" t="s">
        <v>16</v>
      </c>
      <c r="U35" s="176" t="e">
        <f>E35/T35</f>
        <v>#VALUE!</v>
      </c>
      <c r="V35" s="120" t="s">
        <v>52</v>
      </c>
      <c r="W35" s="57" t="e">
        <f>IF(P34&lt;10,"YES","Not Met")</f>
        <v>#DIV/0!</v>
      </c>
    </row>
    <row r="36" spans="1:23" s="8" customFormat="1">
      <c r="A36" s="143"/>
      <c r="B36" s="151"/>
      <c r="C36" s="146"/>
      <c r="D36" s="9" t="s">
        <v>11</v>
      </c>
      <c r="E36" s="239" t="s">
        <v>16</v>
      </c>
      <c r="F36" s="213" t="e">
        <f>(E36-STD!$M$7)/STD!$M$8</f>
        <v>#VALUE!</v>
      </c>
      <c r="G36" s="218" t="e">
        <f>(IF($A$34='Ref CTRL'!$A$16,'Ref CTRL'!$F$16,IF($A$34='Ref CTRL'!$A$20,'Ref CTRL'!$F$20,IF($A$34='Ref CTRL'!$A$24,'Ref CTRL'!$F$24,'Ref CTRL'!$F$28)))-E36)/(IF($A$34='Ref CTRL'!$A$16,'Ref CTRL'!$F$16,IF($A$34='Ref CTRL'!$A$20,'Ref CTRL'!$F$20,IF($A$34='Ref CTRL'!$A$24,'Ref CTRL'!$F$24,'Ref CTRL'!$F$28))))*100</f>
        <v>#DIV/0!</v>
      </c>
      <c r="H36" s="39" t="e">
        <f>IF((AND(G36&lt;0,G36&gt;-10)),0,IF(G36&lt;=-10, "interf",G36))</f>
        <v>#DIV/0!</v>
      </c>
      <c r="I36" s="381"/>
      <c r="J36" s="378"/>
      <c r="K36" s="384"/>
      <c r="L36" s="390"/>
      <c r="M36" s="378"/>
      <c r="N36" s="384"/>
      <c r="O36" s="381"/>
      <c r="P36" s="378"/>
      <c r="Q36" s="393"/>
      <c r="R36" s="396"/>
      <c r="S36" s="387"/>
      <c r="T36" s="222" t="s">
        <v>16</v>
      </c>
      <c r="U36" s="176" t="e">
        <f>E36/T36</f>
        <v>#VALUE!</v>
      </c>
      <c r="V36" s="88"/>
      <c r="W36" s="57"/>
    </row>
    <row r="37" spans="1:23" s="8" customFormat="1" ht="13.5" thickBot="1">
      <c r="A37" s="143"/>
      <c r="B37" s="151"/>
      <c r="C37" s="148"/>
      <c r="D37" s="13" t="s">
        <v>12</v>
      </c>
      <c r="E37" s="239" t="s">
        <v>16</v>
      </c>
      <c r="F37" s="213" t="e">
        <f>(E37-STD!$M$7)/STD!$M$8</f>
        <v>#VALUE!</v>
      </c>
      <c r="G37" s="218" t="e">
        <f>(IF($A$34='Ref CTRL'!$A$16,'Ref CTRL'!$F$16,IF($A$34='Ref CTRL'!$A$20,'Ref CTRL'!$F$20,IF($A$34='Ref CTRL'!$A$24,'Ref CTRL'!$F$24,'Ref CTRL'!$F$28)))-E37)/(IF($A$34='Ref CTRL'!$A$16,'Ref CTRL'!$F$16,IF($A$34='Ref CTRL'!$A$20,'Ref CTRL'!$F$20,IF($A$34='Ref CTRL'!$A$24,'Ref CTRL'!$F$24,'Ref CTRL'!$F$28))))*100</f>
        <v>#DIV/0!</v>
      </c>
      <c r="H37" s="39" t="e">
        <f>IF((AND(G37&lt;0,G37&gt;-10)),0,IF(G37&lt;=-10, "interf",G37))</f>
        <v>#DIV/0!</v>
      </c>
      <c r="I37" s="404"/>
      <c r="J37" s="403"/>
      <c r="K37" s="399"/>
      <c r="L37" s="391"/>
      <c r="M37" s="403"/>
      <c r="N37" s="399"/>
      <c r="O37" s="404"/>
      <c r="P37" s="403"/>
      <c r="Q37" s="398"/>
      <c r="R37" s="400"/>
      <c r="S37" s="401"/>
      <c r="T37" s="223" t="s">
        <v>16</v>
      </c>
      <c r="U37" s="178" t="e">
        <f>E37/T37</f>
        <v>#VALUE!</v>
      </c>
      <c r="V37" s="121"/>
      <c r="W37" s="112"/>
    </row>
    <row r="38" spans="1:23" s="8" customFormat="1">
      <c r="A38" s="71" t="str">
        <f>'General Information'!D19</f>
        <v>-</v>
      </c>
      <c r="B38" s="413" t="s">
        <v>150</v>
      </c>
      <c r="C38" s="414"/>
      <c r="D38" s="16"/>
      <c r="E38" s="240"/>
      <c r="F38" s="38"/>
      <c r="G38" s="40"/>
      <c r="H38" s="41"/>
      <c r="I38" s="380" t="e">
        <f>AVERAGE(E39:E41)</f>
        <v>#DIV/0!</v>
      </c>
      <c r="J38" s="377" t="e">
        <f>STDEV(E39:E41)</f>
        <v>#DIV/0!</v>
      </c>
      <c r="K38" s="383" t="e">
        <f>J38/I38</f>
        <v>#DIV/0!</v>
      </c>
      <c r="L38" s="389" t="e">
        <f>AVERAGE(F39:F41)</f>
        <v>#VALUE!</v>
      </c>
      <c r="M38" s="377" t="e">
        <f>STDEV(F39:F41)</f>
        <v>#VALUE!</v>
      </c>
      <c r="N38" s="383" t="e">
        <f>M38/L38</f>
        <v>#VALUE!</v>
      </c>
      <c r="O38" s="380" t="e">
        <f>AVERAGE(H39:H41)</f>
        <v>#DIV/0!</v>
      </c>
      <c r="P38" s="377" t="e">
        <f>STDEV(H39:H41)</f>
        <v>#DIV/0!</v>
      </c>
      <c r="Q38" s="392" t="e">
        <f>P38/O38</f>
        <v>#DIV/0!</v>
      </c>
      <c r="R38" s="395" t="s">
        <v>120</v>
      </c>
      <c r="S38" s="386" t="s">
        <v>120</v>
      </c>
      <c r="T38" s="224"/>
      <c r="U38" s="176"/>
      <c r="V38" s="83"/>
      <c r="W38" s="66"/>
    </row>
    <row r="39" spans="1:23" s="8" customFormat="1" ht="15" customHeight="1">
      <c r="A39" s="142"/>
      <c r="B39" s="150" t="s">
        <v>160</v>
      </c>
      <c r="C39" s="152" t="str">
        <f>'General Information'!C19</f>
        <v>xx</v>
      </c>
      <c r="D39" s="9" t="s">
        <v>10</v>
      </c>
      <c r="E39" s="239" t="s">
        <v>16</v>
      </c>
      <c r="F39" s="213" t="e">
        <f>(E39-STD!$M$7)/STD!$M$8</f>
        <v>#VALUE!</v>
      </c>
      <c r="G39" s="218" t="e">
        <f>(IF($A$38='Ref CTRL'!$A$16,'Ref CTRL'!$F$16,IF($A$38='Ref CTRL'!$A$20,'Ref CTRL'!$F$20,IF($A$38='Ref CTRL'!$A$24,'Ref CTRL'!$F$24,'Ref CTRL'!$F$28)))-E39)/(IF($A$38='Ref CTRL'!$A$16,'Ref CTRL'!$F$16,IF($A$38='Ref CTRL'!$A$20,'Ref CTRL'!$F$20,IF($A$38='Ref CTRL'!$A$24,'Ref CTRL'!$F$24,'Ref CTRL'!$F$28))))*100</f>
        <v>#DIV/0!</v>
      </c>
      <c r="H39" s="39" t="e">
        <f>IF((AND(G39&lt;0,G39&gt;-10)),0,IF(G39&lt;=-10, "interf",G39))</f>
        <v>#DIV/0!</v>
      </c>
      <c r="I39" s="381"/>
      <c r="J39" s="378"/>
      <c r="K39" s="384"/>
      <c r="L39" s="390"/>
      <c r="M39" s="378"/>
      <c r="N39" s="384"/>
      <c r="O39" s="381"/>
      <c r="P39" s="378"/>
      <c r="Q39" s="393"/>
      <c r="R39" s="396"/>
      <c r="S39" s="387"/>
      <c r="T39" s="222" t="s">
        <v>16</v>
      </c>
      <c r="U39" s="176" t="e">
        <f>E39/T39</f>
        <v>#VALUE!</v>
      </c>
      <c r="V39" s="120" t="s">
        <v>52</v>
      </c>
      <c r="W39" s="57" t="e">
        <f>IF(P38&lt;10,"YES","Not Met")</f>
        <v>#DIV/0!</v>
      </c>
    </row>
    <row r="40" spans="1:23" s="8" customFormat="1">
      <c r="A40" s="143"/>
      <c r="B40" s="151"/>
      <c r="C40" s="146"/>
      <c r="D40" s="9" t="s">
        <v>11</v>
      </c>
      <c r="E40" s="239" t="s">
        <v>16</v>
      </c>
      <c r="F40" s="213" t="e">
        <f>(E40-STD!$M$7)/STD!$M$8</f>
        <v>#VALUE!</v>
      </c>
      <c r="G40" s="218" t="e">
        <f>(IF($A$38='Ref CTRL'!$A$16,'Ref CTRL'!$F$16,IF($A$38='Ref CTRL'!$A$20,'Ref CTRL'!$F$20,IF($A$38='Ref CTRL'!$A$24,'Ref CTRL'!$F$24,'Ref CTRL'!$F$28)))-E40)/(IF($A$38='Ref CTRL'!$A$16,'Ref CTRL'!$F$16,IF($A$38='Ref CTRL'!$A$20,'Ref CTRL'!$F$20,IF($A$38='Ref CTRL'!$A$24,'Ref CTRL'!$F$24,'Ref CTRL'!$F$28))))*100</f>
        <v>#DIV/0!</v>
      </c>
      <c r="H40" s="39" t="e">
        <f>IF((AND(G40&lt;0,G40&gt;-10)),0,IF(G40&lt;=-10, "interf",G40))</f>
        <v>#DIV/0!</v>
      </c>
      <c r="I40" s="381"/>
      <c r="J40" s="378"/>
      <c r="K40" s="384"/>
      <c r="L40" s="390"/>
      <c r="M40" s="378"/>
      <c r="N40" s="384"/>
      <c r="O40" s="381"/>
      <c r="P40" s="378"/>
      <c r="Q40" s="393"/>
      <c r="R40" s="396"/>
      <c r="S40" s="387"/>
      <c r="T40" s="222" t="s">
        <v>16</v>
      </c>
      <c r="U40" s="176" t="e">
        <f>E40/T40</f>
        <v>#VALUE!</v>
      </c>
      <c r="V40" s="88"/>
      <c r="W40" s="57"/>
    </row>
    <row r="41" spans="1:23" s="8" customFormat="1" ht="13.5" thickBot="1">
      <c r="A41" s="143"/>
      <c r="B41" s="151"/>
      <c r="C41" s="148"/>
      <c r="D41" s="13" t="s">
        <v>12</v>
      </c>
      <c r="E41" s="239" t="s">
        <v>16</v>
      </c>
      <c r="F41" s="213" t="e">
        <f>(E41-STD!$M$7)/STD!$M$8</f>
        <v>#VALUE!</v>
      </c>
      <c r="G41" s="218" t="e">
        <f>(IF($A$38='Ref CTRL'!$A$16,'Ref CTRL'!$F$16,IF($A$38='Ref CTRL'!$A$20,'Ref CTRL'!$F$20,IF($A$38='Ref CTRL'!$A$24,'Ref CTRL'!$F$24,'Ref CTRL'!$F$28)))-E41)/(IF($A$38='Ref CTRL'!$A$16,'Ref CTRL'!$F$16,IF($A$38='Ref CTRL'!$A$20,'Ref CTRL'!$F$20,IF($A$38='Ref CTRL'!$A$24,'Ref CTRL'!$F$24,'Ref CTRL'!$F$28))))*100</f>
        <v>#DIV/0!</v>
      </c>
      <c r="H41" s="39" t="e">
        <f>IF((AND(G41&lt;0,G41&gt;-10)),0,IF(G41&lt;=-10, "interf",G41))</f>
        <v>#DIV/0!</v>
      </c>
      <c r="I41" s="404"/>
      <c r="J41" s="403"/>
      <c r="K41" s="399"/>
      <c r="L41" s="391"/>
      <c r="M41" s="403"/>
      <c r="N41" s="399"/>
      <c r="O41" s="404"/>
      <c r="P41" s="403"/>
      <c r="Q41" s="398"/>
      <c r="R41" s="400"/>
      <c r="S41" s="401"/>
      <c r="T41" s="223" t="s">
        <v>16</v>
      </c>
      <c r="U41" s="178" t="e">
        <f>E41/T41</f>
        <v>#VALUE!</v>
      </c>
      <c r="V41" s="121"/>
      <c r="W41" s="112"/>
    </row>
    <row r="42" spans="1:23" s="8" customFormat="1">
      <c r="A42" s="71" t="str">
        <f>'General Information'!D20</f>
        <v>-</v>
      </c>
      <c r="B42" s="413" t="s">
        <v>151</v>
      </c>
      <c r="C42" s="414"/>
      <c r="D42" s="16"/>
      <c r="E42" s="240"/>
      <c r="F42" s="38"/>
      <c r="G42" s="40"/>
      <c r="H42" s="41"/>
      <c r="I42" s="380" t="e">
        <f>AVERAGE(E43:E45)</f>
        <v>#DIV/0!</v>
      </c>
      <c r="J42" s="377" t="e">
        <f>STDEV(E43:E45)</f>
        <v>#DIV/0!</v>
      </c>
      <c r="K42" s="383" t="e">
        <f>J42/I42</f>
        <v>#DIV/0!</v>
      </c>
      <c r="L42" s="389" t="e">
        <f>AVERAGE(F43:F45)</f>
        <v>#VALUE!</v>
      </c>
      <c r="M42" s="377" t="e">
        <f>STDEV(F43:F45)</f>
        <v>#VALUE!</v>
      </c>
      <c r="N42" s="383" t="e">
        <f>M42/L42</f>
        <v>#VALUE!</v>
      </c>
      <c r="O42" s="380" t="e">
        <f>AVERAGE(H43:H45)</f>
        <v>#DIV/0!</v>
      </c>
      <c r="P42" s="377" t="e">
        <f>STDEV(H43:H45)</f>
        <v>#DIV/0!</v>
      </c>
      <c r="Q42" s="392" t="e">
        <f>P42/O42</f>
        <v>#DIV/0!</v>
      </c>
      <c r="R42" s="395" t="s">
        <v>120</v>
      </c>
      <c r="S42" s="386" t="s">
        <v>120</v>
      </c>
      <c r="T42" s="224"/>
      <c r="U42" s="176"/>
      <c r="V42" s="83"/>
      <c r="W42" s="66"/>
    </row>
    <row r="43" spans="1:23" s="8" customFormat="1" ht="15" customHeight="1">
      <c r="A43" s="142"/>
      <c r="B43" s="150" t="s">
        <v>160</v>
      </c>
      <c r="C43" s="152" t="str">
        <f>'General Information'!C20</f>
        <v>xx</v>
      </c>
      <c r="D43" s="9" t="s">
        <v>10</v>
      </c>
      <c r="E43" s="239" t="s">
        <v>16</v>
      </c>
      <c r="F43" s="213" t="e">
        <f>(E43-STD!$M$7)/STD!$M$8</f>
        <v>#VALUE!</v>
      </c>
      <c r="G43" s="218" t="e">
        <f>(IF($A$42='Ref CTRL'!$A$16,'Ref CTRL'!$F$16,IF($A$42='Ref CTRL'!$A$20,'Ref CTRL'!$F$20,IF($A$42='Ref CTRL'!$A$24,'Ref CTRL'!$F$24,'Ref CTRL'!$F$28)))-E43)/(IF($A$42='Ref CTRL'!$A$16,'Ref CTRL'!$F$16,IF($A$42='Ref CTRL'!$A$20,'Ref CTRL'!$F$20,IF($A$42='Ref CTRL'!$A$24,'Ref CTRL'!$F$24,'Ref CTRL'!$F$28))))*100</f>
        <v>#DIV/0!</v>
      </c>
      <c r="H43" s="39" t="e">
        <f>IF((AND(G43&lt;0,G43&gt;-10)),0,IF(G43&lt;=-10, "interf",G43))</f>
        <v>#DIV/0!</v>
      </c>
      <c r="I43" s="381"/>
      <c r="J43" s="378"/>
      <c r="K43" s="384"/>
      <c r="L43" s="390"/>
      <c r="M43" s="378"/>
      <c r="N43" s="384"/>
      <c r="O43" s="381"/>
      <c r="P43" s="378"/>
      <c r="Q43" s="393"/>
      <c r="R43" s="396"/>
      <c r="S43" s="387"/>
      <c r="T43" s="222" t="s">
        <v>16</v>
      </c>
      <c r="U43" s="176" t="e">
        <f>E43/T43</f>
        <v>#VALUE!</v>
      </c>
      <c r="V43" s="120" t="s">
        <v>52</v>
      </c>
      <c r="W43" s="57" t="e">
        <f>IF(P42&lt;10,"YES","Not Met")</f>
        <v>#DIV/0!</v>
      </c>
    </row>
    <row r="44" spans="1:23" s="8" customFormat="1">
      <c r="A44" s="143"/>
      <c r="B44" s="151"/>
      <c r="C44" s="146"/>
      <c r="D44" s="9" t="s">
        <v>11</v>
      </c>
      <c r="E44" s="239" t="s">
        <v>16</v>
      </c>
      <c r="F44" s="213" t="e">
        <f>(E44-STD!$M$7)/STD!$M$8</f>
        <v>#VALUE!</v>
      </c>
      <c r="G44" s="218" t="e">
        <f>(IF($A$42='Ref CTRL'!$A$16,'Ref CTRL'!$F$16,IF($A$42='Ref CTRL'!$A$20,'Ref CTRL'!$F$20,IF($A$42='Ref CTRL'!$A$24,'Ref CTRL'!$F$24,'Ref CTRL'!$F$28)))-E44)/(IF($A$42='Ref CTRL'!$A$16,'Ref CTRL'!$F$16,IF($A$42='Ref CTRL'!$A$20,'Ref CTRL'!$F$20,IF($A$42='Ref CTRL'!$A$24,'Ref CTRL'!$F$24,'Ref CTRL'!$F$28))))*100</f>
        <v>#DIV/0!</v>
      </c>
      <c r="H44" s="39" t="e">
        <f>IF((AND(G44&lt;0,G44&gt;-10)),0,IF(G44&lt;=-10, "interf",G44))</f>
        <v>#DIV/0!</v>
      </c>
      <c r="I44" s="381"/>
      <c r="J44" s="378"/>
      <c r="K44" s="384"/>
      <c r="L44" s="390"/>
      <c r="M44" s="378"/>
      <c r="N44" s="384"/>
      <c r="O44" s="381"/>
      <c r="P44" s="378"/>
      <c r="Q44" s="393"/>
      <c r="R44" s="396"/>
      <c r="S44" s="387"/>
      <c r="T44" s="222" t="s">
        <v>16</v>
      </c>
      <c r="U44" s="176" t="e">
        <f>E44/T44</f>
        <v>#VALUE!</v>
      </c>
      <c r="V44" s="88"/>
      <c r="W44" s="57"/>
    </row>
    <row r="45" spans="1:23" s="8" customFormat="1" ht="13.5" thickBot="1">
      <c r="A45" s="143"/>
      <c r="B45" s="151"/>
      <c r="C45" s="146"/>
      <c r="D45" s="9" t="s">
        <v>12</v>
      </c>
      <c r="E45" s="239" t="s">
        <v>16</v>
      </c>
      <c r="F45" s="213" t="e">
        <f>(E45-STD!$M$7)/STD!$M$8</f>
        <v>#VALUE!</v>
      </c>
      <c r="G45" s="218" t="e">
        <f>(IF($A$42='Ref CTRL'!$A$16,'Ref CTRL'!$F$16,IF($A$42='Ref CTRL'!$A$20,'Ref CTRL'!$F$20,IF($A$42='Ref CTRL'!$A$24,'Ref CTRL'!$F$24,'Ref CTRL'!$F$28)))-E45)/(IF($A$42='Ref CTRL'!$A$16,'Ref CTRL'!$F$16,IF($A$42='Ref CTRL'!$A$20,'Ref CTRL'!$F$20,IF($A$42='Ref CTRL'!$A$24,'Ref CTRL'!$F$24,'Ref CTRL'!$F$28))))*100</f>
        <v>#DIV/0!</v>
      </c>
      <c r="H45" s="44" t="e">
        <f>IF((AND(G45&lt;0,G45&gt;-10)),0,IF(G45&lt;=-10, "interf",G45))</f>
        <v>#DIV/0!</v>
      </c>
      <c r="I45" s="381"/>
      <c r="J45" s="378"/>
      <c r="K45" s="384"/>
      <c r="L45" s="390"/>
      <c r="M45" s="378"/>
      <c r="N45" s="384"/>
      <c r="O45" s="381"/>
      <c r="P45" s="378"/>
      <c r="Q45" s="393"/>
      <c r="R45" s="400"/>
      <c r="S45" s="401"/>
      <c r="T45" s="222" t="s">
        <v>16</v>
      </c>
      <c r="U45" s="176" t="e">
        <f>E45/T45</f>
        <v>#VALUE!</v>
      </c>
      <c r="V45" s="93"/>
      <c r="W45" s="116"/>
    </row>
    <row r="46" spans="1:23" s="8" customFormat="1">
      <c r="A46" s="71" t="str">
        <f>'General Information'!D21</f>
        <v>-</v>
      </c>
      <c r="B46" s="413" t="s">
        <v>152</v>
      </c>
      <c r="C46" s="414"/>
      <c r="D46" s="16"/>
      <c r="E46" s="240"/>
      <c r="F46" s="38"/>
      <c r="G46" s="40"/>
      <c r="H46" s="41"/>
      <c r="I46" s="380" t="e">
        <f>AVERAGE(E47:E49)</f>
        <v>#DIV/0!</v>
      </c>
      <c r="J46" s="377" t="e">
        <f>STDEV(E47:E49)</f>
        <v>#DIV/0!</v>
      </c>
      <c r="K46" s="383" t="e">
        <f>J46/I46</f>
        <v>#DIV/0!</v>
      </c>
      <c r="L46" s="389" t="e">
        <f>AVERAGE(F47:F49)</f>
        <v>#VALUE!</v>
      </c>
      <c r="M46" s="377" t="e">
        <f>STDEV(F47:F49)</f>
        <v>#VALUE!</v>
      </c>
      <c r="N46" s="383" t="e">
        <f>M46/L46</f>
        <v>#VALUE!</v>
      </c>
      <c r="O46" s="380" t="e">
        <f>AVERAGE(H47:H49)</f>
        <v>#DIV/0!</v>
      </c>
      <c r="P46" s="377" t="e">
        <f>STDEV(H47:H49)</f>
        <v>#DIV/0!</v>
      </c>
      <c r="Q46" s="392" t="e">
        <f>P46/O46</f>
        <v>#DIV/0!</v>
      </c>
      <c r="R46" s="395" t="s">
        <v>120</v>
      </c>
      <c r="S46" s="386" t="s">
        <v>120</v>
      </c>
      <c r="T46" s="225"/>
      <c r="U46" s="177"/>
      <c r="V46" s="83"/>
      <c r="W46" s="66"/>
    </row>
    <row r="47" spans="1:23" s="8" customFormat="1" ht="15" customHeight="1">
      <c r="A47" s="142"/>
      <c r="B47" s="150" t="s">
        <v>160</v>
      </c>
      <c r="C47" s="152" t="str">
        <f>'General Information'!C21</f>
        <v>xx</v>
      </c>
      <c r="D47" s="9" t="s">
        <v>10</v>
      </c>
      <c r="E47" s="239" t="s">
        <v>16</v>
      </c>
      <c r="F47" s="213" t="e">
        <f>(E47-STD!$M$7)/STD!$M$8</f>
        <v>#VALUE!</v>
      </c>
      <c r="G47" s="218" t="e">
        <f>(IF($A$46='Ref CTRL'!$A$16,'Ref CTRL'!$F$16,IF($A$46='Ref CTRL'!$A$20,'Ref CTRL'!$F$20,IF($A$46='Ref CTRL'!$A$24,'Ref CTRL'!$F$24,'Ref CTRL'!$F$28)))-E47)/(IF($A$46='Ref CTRL'!$A$16,'Ref CTRL'!$F$16,IF($A$46='Ref CTRL'!$A$20,'Ref CTRL'!$F$20,IF($A$46='Ref CTRL'!$A$24,'Ref CTRL'!$F$24,'Ref CTRL'!$F$28))))*100</f>
        <v>#DIV/0!</v>
      </c>
      <c r="H47" s="39" t="e">
        <f>IF((AND(G47&lt;0,G47&gt;-10)),0,IF(G47&lt;=-10, "interf",G47))</f>
        <v>#DIV/0!</v>
      </c>
      <c r="I47" s="381"/>
      <c r="J47" s="378"/>
      <c r="K47" s="384"/>
      <c r="L47" s="390"/>
      <c r="M47" s="378"/>
      <c r="N47" s="384"/>
      <c r="O47" s="381"/>
      <c r="P47" s="378"/>
      <c r="Q47" s="393"/>
      <c r="R47" s="396"/>
      <c r="S47" s="387"/>
      <c r="T47" s="222" t="s">
        <v>16</v>
      </c>
      <c r="U47" s="176" t="e">
        <f>E47/T47</f>
        <v>#VALUE!</v>
      </c>
      <c r="V47" s="120" t="s">
        <v>52</v>
      </c>
      <c r="W47" s="57" t="e">
        <f>IF(P46&lt;10,"YES","Not Met")</f>
        <v>#DIV/0!</v>
      </c>
    </row>
    <row r="48" spans="1:23" s="8" customFormat="1">
      <c r="A48" s="143"/>
      <c r="B48" s="151"/>
      <c r="C48" s="146"/>
      <c r="D48" s="9" t="s">
        <v>11</v>
      </c>
      <c r="E48" s="239" t="s">
        <v>16</v>
      </c>
      <c r="F48" s="213" t="e">
        <f>(E48-STD!$M$7)/STD!$M$8</f>
        <v>#VALUE!</v>
      </c>
      <c r="G48" s="218" t="e">
        <f>(IF($A$46='Ref CTRL'!$A$16,'Ref CTRL'!$F$16,IF($A$46='Ref CTRL'!$A$20,'Ref CTRL'!$F$20,IF($A$46='Ref CTRL'!$A$24,'Ref CTRL'!$F$24,'Ref CTRL'!$F$28)))-E48)/(IF($A$46='Ref CTRL'!$A$16,'Ref CTRL'!$F$16,IF($A$46='Ref CTRL'!$A$20,'Ref CTRL'!$F$20,IF($A$46='Ref CTRL'!$A$24,'Ref CTRL'!$F$24,'Ref CTRL'!$F$28))))*100</f>
        <v>#DIV/0!</v>
      </c>
      <c r="H48" s="39" t="e">
        <f>IF((AND(G48&lt;0,G48&gt;-10)),0,IF(G48&lt;=-10, "interf",G48))</f>
        <v>#DIV/0!</v>
      </c>
      <c r="I48" s="381"/>
      <c r="J48" s="378"/>
      <c r="K48" s="384"/>
      <c r="L48" s="390"/>
      <c r="M48" s="378"/>
      <c r="N48" s="384"/>
      <c r="O48" s="381"/>
      <c r="P48" s="378"/>
      <c r="Q48" s="393"/>
      <c r="R48" s="396"/>
      <c r="S48" s="387"/>
      <c r="T48" s="222" t="s">
        <v>16</v>
      </c>
      <c r="U48" s="176" t="e">
        <f>E48/T48</f>
        <v>#VALUE!</v>
      </c>
      <c r="V48" s="88"/>
      <c r="W48" s="57"/>
    </row>
    <row r="49" spans="1:23" s="8" customFormat="1" ht="13.5" thickBot="1">
      <c r="A49" s="143"/>
      <c r="B49" s="151"/>
      <c r="C49" s="148"/>
      <c r="D49" s="13" t="s">
        <v>12</v>
      </c>
      <c r="E49" s="239" t="s">
        <v>16</v>
      </c>
      <c r="F49" s="213" t="e">
        <f>(E49-STD!$M$7)/STD!$M$8</f>
        <v>#VALUE!</v>
      </c>
      <c r="G49" s="218" t="e">
        <f>(IF($A$46='Ref CTRL'!$A$16,'Ref CTRL'!$F$16,IF($A$46='Ref CTRL'!$A$20,'Ref CTRL'!$F$20,IF($A$46='Ref CTRL'!$A$24,'Ref CTRL'!$F$24,'Ref CTRL'!$F$28)))-E49)/(IF($A$46='Ref CTRL'!$A$16,'Ref CTRL'!$F$16,IF($A$46='Ref CTRL'!$A$20,'Ref CTRL'!$F$20,IF($A$46='Ref CTRL'!$A$24,'Ref CTRL'!$F$24,'Ref CTRL'!$F$28))))*100</f>
        <v>#DIV/0!</v>
      </c>
      <c r="H49" s="39" t="e">
        <f>IF((AND(G49&lt;0,G49&gt;-10)),0,IF(G49&lt;=-10, "interf",G49))</f>
        <v>#DIV/0!</v>
      </c>
      <c r="I49" s="404"/>
      <c r="J49" s="403"/>
      <c r="K49" s="399"/>
      <c r="L49" s="391"/>
      <c r="M49" s="403"/>
      <c r="N49" s="399"/>
      <c r="O49" s="404"/>
      <c r="P49" s="403"/>
      <c r="Q49" s="398"/>
      <c r="R49" s="400"/>
      <c r="S49" s="401"/>
      <c r="T49" s="223" t="s">
        <v>16</v>
      </c>
      <c r="U49" s="178" t="e">
        <f>E49/T49</f>
        <v>#VALUE!</v>
      </c>
      <c r="V49" s="121"/>
      <c r="W49" s="112"/>
    </row>
    <row r="50" spans="1:23" s="8" customFormat="1">
      <c r="A50" s="71" t="str">
        <f>'General Information'!D22</f>
        <v>-</v>
      </c>
      <c r="B50" s="413" t="s">
        <v>153</v>
      </c>
      <c r="C50" s="414"/>
      <c r="D50" s="16"/>
      <c r="E50" s="240"/>
      <c r="F50" s="38"/>
      <c r="G50" s="40"/>
      <c r="H50" s="41"/>
      <c r="I50" s="380" t="e">
        <f>AVERAGE(E51:E53)</f>
        <v>#DIV/0!</v>
      </c>
      <c r="J50" s="377" t="e">
        <f>STDEV(E51:E53)</f>
        <v>#DIV/0!</v>
      </c>
      <c r="K50" s="383" t="e">
        <f>J50/I50</f>
        <v>#DIV/0!</v>
      </c>
      <c r="L50" s="389" t="e">
        <f>AVERAGE(F51:F53)</f>
        <v>#VALUE!</v>
      </c>
      <c r="M50" s="377" t="e">
        <f>STDEV(F51:F53)</f>
        <v>#VALUE!</v>
      </c>
      <c r="N50" s="383" t="e">
        <f>M50/L50</f>
        <v>#VALUE!</v>
      </c>
      <c r="O50" s="380" t="e">
        <f>AVERAGE(H51:H53)</f>
        <v>#DIV/0!</v>
      </c>
      <c r="P50" s="377" t="e">
        <f>STDEV(H51:H53)</f>
        <v>#DIV/0!</v>
      </c>
      <c r="Q50" s="392" t="e">
        <f>P50/O50</f>
        <v>#DIV/0!</v>
      </c>
      <c r="R50" s="395" t="s">
        <v>120</v>
      </c>
      <c r="S50" s="386" t="s">
        <v>120</v>
      </c>
      <c r="T50" s="224"/>
      <c r="U50" s="176"/>
      <c r="V50" s="83"/>
      <c r="W50" s="66"/>
    </row>
    <row r="51" spans="1:23" s="8" customFormat="1" ht="15" customHeight="1">
      <c r="A51" s="142"/>
      <c r="B51" s="150" t="s">
        <v>160</v>
      </c>
      <c r="C51" s="152" t="str">
        <f>'General Information'!C22</f>
        <v>xx</v>
      </c>
      <c r="D51" s="9" t="s">
        <v>10</v>
      </c>
      <c r="E51" s="239" t="s">
        <v>103</v>
      </c>
      <c r="F51" s="213" t="e">
        <f>(E51-STD!$M$7)/STD!$M$8</f>
        <v>#VALUE!</v>
      </c>
      <c r="G51" s="218" t="e">
        <f>(IF($A$50='Ref CTRL'!$A$16,'Ref CTRL'!$F$16,IF($A$50='Ref CTRL'!$A$20,'Ref CTRL'!$F$20,IF($A$50='Ref CTRL'!$A$24,'Ref CTRL'!$F$24,'Ref CTRL'!$F$28)))-E51)/(IF($A$50='Ref CTRL'!$A$16,'Ref CTRL'!$F$16,IF($A$50='Ref CTRL'!$A$20,'Ref CTRL'!$F$20,IF($A$50='Ref CTRL'!$A$24,'Ref CTRL'!$F$24,'Ref CTRL'!$F$28))))*100</f>
        <v>#DIV/0!</v>
      </c>
      <c r="H51" s="39" t="e">
        <f>IF((AND(G51&lt;0,G51&gt;-10)),0,IF(G51&lt;=-10, "interf",G51))</f>
        <v>#DIV/0!</v>
      </c>
      <c r="I51" s="381"/>
      <c r="J51" s="378"/>
      <c r="K51" s="384"/>
      <c r="L51" s="390"/>
      <c r="M51" s="378"/>
      <c r="N51" s="384"/>
      <c r="O51" s="381"/>
      <c r="P51" s="378"/>
      <c r="Q51" s="393"/>
      <c r="R51" s="396"/>
      <c r="S51" s="387"/>
      <c r="T51" s="222" t="s">
        <v>16</v>
      </c>
      <c r="U51" s="176" t="e">
        <f>E51/T51</f>
        <v>#VALUE!</v>
      </c>
      <c r="V51" s="120" t="s">
        <v>52</v>
      </c>
      <c r="W51" s="57" t="e">
        <f>IF(P50&lt;10,"YES","Not Met")</f>
        <v>#DIV/0!</v>
      </c>
    </row>
    <row r="52" spans="1:23" s="8" customFormat="1">
      <c r="A52" s="143"/>
      <c r="B52" s="151"/>
      <c r="C52" s="146"/>
      <c r="D52" s="9" t="s">
        <v>11</v>
      </c>
      <c r="E52" s="239" t="s">
        <v>103</v>
      </c>
      <c r="F52" s="213" t="e">
        <f>(E52-STD!$M$7)/STD!$M$8</f>
        <v>#VALUE!</v>
      </c>
      <c r="G52" s="218" t="e">
        <f>(IF($A$50='Ref CTRL'!$A$16,'Ref CTRL'!$F$16,IF($A$50='Ref CTRL'!$A$20,'Ref CTRL'!$F$20,IF($A$50='Ref CTRL'!$A$24,'Ref CTRL'!$F$24,'Ref CTRL'!$F$28)))-E52)/(IF($A$50='Ref CTRL'!$A$16,'Ref CTRL'!$F$16,IF($A$50='Ref CTRL'!$A$20,'Ref CTRL'!$F$20,IF($A$50='Ref CTRL'!$A$24,'Ref CTRL'!$F$24,'Ref CTRL'!$F$28))))*100</f>
        <v>#DIV/0!</v>
      </c>
      <c r="H52" s="39" t="e">
        <f>IF((AND(G52&lt;0,G52&gt;-10)),0,IF(G52&lt;=-10, "interf",G52))</f>
        <v>#DIV/0!</v>
      </c>
      <c r="I52" s="381"/>
      <c r="J52" s="378"/>
      <c r="K52" s="384"/>
      <c r="L52" s="390"/>
      <c r="M52" s="378"/>
      <c r="N52" s="384"/>
      <c r="O52" s="381"/>
      <c r="P52" s="378"/>
      <c r="Q52" s="393"/>
      <c r="R52" s="396"/>
      <c r="S52" s="387"/>
      <c r="T52" s="222" t="s">
        <v>16</v>
      </c>
      <c r="U52" s="176" t="e">
        <f>E52/T52</f>
        <v>#VALUE!</v>
      </c>
      <c r="V52" s="88"/>
      <c r="W52" s="57"/>
    </row>
    <row r="53" spans="1:23" s="8" customFormat="1" ht="13.5" thickBot="1">
      <c r="A53" s="143"/>
      <c r="B53" s="151"/>
      <c r="C53" s="148"/>
      <c r="D53" s="13" t="s">
        <v>12</v>
      </c>
      <c r="E53" s="239" t="s">
        <v>103</v>
      </c>
      <c r="F53" s="213" t="e">
        <f>(E53-STD!$M$7)/STD!$M$8</f>
        <v>#VALUE!</v>
      </c>
      <c r="G53" s="218" t="e">
        <f>(IF($A$50='Ref CTRL'!$A$16,'Ref CTRL'!$F$16,IF($A$50='Ref CTRL'!$A$20,'Ref CTRL'!$F$20,IF($A$50='Ref CTRL'!$A$24,'Ref CTRL'!$F$24,'Ref CTRL'!$F$28)))-E53)/(IF($A$50='Ref CTRL'!$A$16,'Ref CTRL'!$F$16,IF($A$50='Ref CTRL'!$A$20,'Ref CTRL'!$F$20,IF($A$50='Ref CTRL'!$A$24,'Ref CTRL'!$F$24,'Ref CTRL'!$F$28))))*100</f>
        <v>#DIV/0!</v>
      </c>
      <c r="H53" s="39" t="e">
        <f>IF((AND(G53&lt;0,G53&gt;-10)),0,IF(G53&lt;=-10, "interf",G53))</f>
        <v>#DIV/0!</v>
      </c>
      <c r="I53" s="404"/>
      <c r="J53" s="403"/>
      <c r="K53" s="399"/>
      <c r="L53" s="391"/>
      <c r="M53" s="403"/>
      <c r="N53" s="399"/>
      <c r="O53" s="404"/>
      <c r="P53" s="403"/>
      <c r="Q53" s="398"/>
      <c r="R53" s="400"/>
      <c r="S53" s="401"/>
      <c r="T53" s="223" t="s">
        <v>16</v>
      </c>
      <c r="U53" s="178" t="e">
        <f>E53/T53</f>
        <v>#VALUE!</v>
      </c>
      <c r="V53" s="121"/>
      <c r="W53" s="112"/>
    </row>
    <row r="54" spans="1:23" s="8" customFormat="1">
      <c r="A54" s="71" t="str">
        <f>'General Information'!D23</f>
        <v>-</v>
      </c>
      <c r="B54" s="413" t="s">
        <v>154</v>
      </c>
      <c r="C54" s="414"/>
      <c r="D54" s="16"/>
      <c r="E54" s="240"/>
      <c r="F54" s="38"/>
      <c r="G54" s="40"/>
      <c r="H54" s="41"/>
      <c r="I54" s="380" t="e">
        <f>AVERAGE(E55:E57)</f>
        <v>#DIV/0!</v>
      </c>
      <c r="J54" s="377" t="e">
        <f>STDEV(E55:E57)</f>
        <v>#DIV/0!</v>
      </c>
      <c r="K54" s="383" t="e">
        <f>J54/I54</f>
        <v>#DIV/0!</v>
      </c>
      <c r="L54" s="389" t="e">
        <f>AVERAGE(F55:F57)</f>
        <v>#VALUE!</v>
      </c>
      <c r="M54" s="377" t="e">
        <f>STDEV(F55:F57)</f>
        <v>#VALUE!</v>
      </c>
      <c r="N54" s="383" t="e">
        <f>M54/L54</f>
        <v>#VALUE!</v>
      </c>
      <c r="O54" s="380" t="e">
        <f>AVERAGE(H55:H57)</f>
        <v>#DIV/0!</v>
      </c>
      <c r="P54" s="377" t="e">
        <f>STDEV(H55:H57)</f>
        <v>#DIV/0!</v>
      </c>
      <c r="Q54" s="392" t="e">
        <f>P54/O54</f>
        <v>#DIV/0!</v>
      </c>
      <c r="R54" s="395" t="s">
        <v>120</v>
      </c>
      <c r="S54" s="386" t="s">
        <v>120</v>
      </c>
      <c r="T54" s="224"/>
      <c r="U54" s="176"/>
      <c r="V54" s="83"/>
      <c r="W54" s="66"/>
    </row>
    <row r="55" spans="1:23" s="8" customFormat="1" ht="15" customHeight="1">
      <c r="A55" s="142"/>
      <c r="B55" s="150" t="s">
        <v>160</v>
      </c>
      <c r="C55" s="152" t="str">
        <f>'General Information'!C23</f>
        <v>xx</v>
      </c>
      <c r="D55" s="9" t="s">
        <v>10</v>
      </c>
      <c r="E55" s="239" t="s">
        <v>43</v>
      </c>
      <c r="F55" s="213" t="e">
        <f>(E55-STD!$M$7)/STD!$M$8</f>
        <v>#VALUE!</v>
      </c>
      <c r="G55" s="218" t="e">
        <f>(IF($A$54='Ref CTRL'!$A$16,'Ref CTRL'!$F$16,IF($A$54='Ref CTRL'!$A$20,'Ref CTRL'!$F$20,IF($A$54='Ref CTRL'!$A$24,'Ref CTRL'!$F$24,'Ref CTRL'!$F$28)))-E55)/(IF($A$54='Ref CTRL'!$A$16,'Ref CTRL'!$F$16,IF($A$54='Ref CTRL'!$A$20,'Ref CTRL'!$F$20,IF($A$54='Ref CTRL'!$A$24,'Ref CTRL'!$F$24,'Ref CTRL'!$F$28))))*100</f>
        <v>#DIV/0!</v>
      </c>
      <c r="H55" s="39" t="e">
        <f>IF((AND(G55&lt;0,G55&gt;-10)),0,IF(G55&lt;=-10, "interf",G55))</f>
        <v>#DIV/0!</v>
      </c>
      <c r="I55" s="381"/>
      <c r="J55" s="378"/>
      <c r="K55" s="384"/>
      <c r="L55" s="390"/>
      <c r="M55" s="378"/>
      <c r="N55" s="384"/>
      <c r="O55" s="381"/>
      <c r="P55" s="378"/>
      <c r="Q55" s="393"/>
      <c r="R55" s="396"/>
      <c r="S55" s="387"/>
      <c r="T55" s="222" t="s">
        <v>16</v>
      </c>
      <c r="U55" s="176" t="e">
        <f>E55/T55</f>
        <v>#VALUE!</v>
      </c>
      <c r="V55" s="120" t="s">
        <v>52</v>
      </c>
      <c r="W55" s="57" t="e">
        <f>IF(P54&lt;10,"YES","Not Met")</f>
        <v>#DIV/0!</v>
      </c>
    </row>
    <row r="56" spans="1:23" s="8" customFormat="1">
      <c r="A56" s="143"/>
      <c r="B56" s="151"/>
      <c r="C56" s="146"/>
      <c r="D56" s="9" t="s">
        <v>11</v>
      </c>
      <c r="E56" s="239" t="s">
        <v>43</v>
      </c>
      <c r="F56" s="213" t="e">
        <f>(E56-STD!$M$7)/STD!$M$8</f>
        <v>#VALUE!</v>
      </c>
      <c r="G56" s="218" t="e">
        <f>(IF($A$54='Ref CTRL'!$A$16,'Ref CTRL'!$F$16,IF($A$54='Ref CTRL'!$A$20,'Ref CTRL'!$F$20,IF($A$54='Ref CTRL'!$A$24,'Ref CTRL'!$F$24,'Ref CTRL'!$F$28)))-E56)/(IF($A$54='Ref CTRL'!$A$16,'Ref CTRL'!$F$16,IF($A$54='Ref CTRL'!$A$20,'Ref CTRL'!$F$20,IF($A$54='Ref CTRL'!$A$24,'Ref CTRL'!$F$24,'Ref CTRL'!$F$28))))*100</f>
        <v>#DIV/0!</v>
      </c>
      <c r="H56" s="39" t="e">
        <f>IF((AND(G56&lt;0,G56&gt;-10)),0,IF(G56&lt;=-10, "interf",G56))</f>
        <v>#DIV/0!</v>
      </c>
      <c r="I56" s="381"/>
      <c r="J56" s="378"/>
      <c r="K56" s="384"/>
      <c r="L56" s="390"/>
      <c r="M56" s="378"/>
      <c r="N56" s="384"/>
      <c r="O56" s="381"/>
      <c r="P56" s="378"/>
      <c r="Q56" s="393"/>
      <c r="R56" s="396"/>
      <c r="S56" s="387"/>
      <c r="T56" s="222" t="s">
        <v>16</v>
      </c>
      <c r="U56" s="176" t="e">
        <f>E56/T56</f>
        <v>#VALUE!</v>
      </c>
      <c r="V56" s="88"/>
      <c r="W56" s="57"/>
    </row>
    <row r="57" spans="1:23" s="8" customFormat="1" ht="13.5" thickBot="1">
      <c r="A57" s="143"/>
      <c r="B57" s="151"/>
      <c r="C57" s="146"/>
      <c r="D57" s="9" t="s">
        <v>12</v>
      </c>
      <c r="E57" s="239" t="s">
        <v>43</v>
      </c>
      <c r="F57" s="213" t="e">
        <f>(E57-STD!$M$7)/STD!$M$8</f>
        <v>#VALUE!</v>
      </c>
      <c r="G57" s="218" t="e">
        <f>(IF($A$54='Ref CTRL'!$A$16,'Ref CTRL'!$F$16,IF($A$54='Ref CTRL'!$A$20,'Ref CTRL'!$F$20,IF($A$54='Ref CTRL'!$A$24,'Ref CTRL'!$F$24,'Ref CTRL'!$F$28)))-E57)/(IF($A$54='Ref CTRL'!$A$16,'Ref CTRL'!$F$16,IF($A$54='Ref CTRL'!$A$20,'Ref CTRL'!$F$20,IF($A$54='Ref CTRL'!$A$24,'Ref CTRL'!$F$24,'Ref CTRL'!$F$28))))*100</f>
        <v>#DIV/0!</v>
      </c>
      <c r="H57" s="44" t="e">
        <f>IF((AND(G57&lt;0,G57&gt;-10)),0,IF(G57&lt;=-10, "interf",G57))</f>
        <v>#DIV/0!</v>
      </c>
      <c r="I57" s="381"/>
      <c r="J57" s="378"/>
      <c r="K57" s="384"/>
      <c r="L57" s="390"/>
      <c r="M57" s="378"/>
      <c r="N57" s="384"/>
      <c r="O57" s="381"/>
      <c r="P57" s="378"/>
      <c r="Q57" s="393"/>
      <c r="R57" s="400"/>
      <c r="S57" s="401"/>
      <c r="T57" s="223" t="s">
        <v>16</v>
      </c>
      <c r="U57" s="178" t="e">
        <f>E57/T57</f>
        <v>#VALUE!</v>
      </c>
      <c r="V57" s="121"/>
      <c r="W57" s="112"/>
    </row>
    <row r="58" spans="1:23" s="8" customFormat="1">
      <c r="A58" s="71" t="str">
        <f>'General Information'!D24</f>
        <v>-</v>
      </c>
      <c r="B58" s="413" t="s">
        <v>155</v>
      </c>
      <c r="C58" s="414"/>
      <c r="D58" s="16"/>
      <c r="E58" s="240"/>
      <c r="F58" s="38"/>
      <c r="G58" s="40"/>
      <c r="H58" s="41"/>
      <c r="I58" s="380" t="e">
        <f>AVERAGE(E59:E61)</f>
        <v>#DIV/0!</v>
      </c>
      <c r="J58" s="377" t="e">
        <f>STDEV(E59:E61)</f>
        <v>#DIV/0!</v>
      </c>
      <c r="K58" s="383" t="e">
        <f>J58/I58</f>
        <v>#DIV/0!</v>
      </c>
      <c r="L58" s="389" t="e">
        <f>AVERAGE(F59:F61)</f>
        <v>#VALUE!</v>
      </c>
      <c r="M58" s="377" t="e">
        <f>STDEV(F59:F61)</f>
        <v>#VALUE!</v>
      </c>
      <c r="N58" s="383" t="e">
        <f>M58/L58</f>
        <v>#VALUE!</v>
      </c>
      <c r="O58" s="380" t="e">
        <f>AVERAGE(H59:H61)</f>
        <v>#DIV/0!</v>
      </c>
      <c r="P58" s="377" t="e">
        <f>STDEV(H59:H61)</f>
        <v>#DIV/0!</v>
      </c>
      <c r="Q58" s="392" t="e">
        <f>P58/O58</f>
        <v>#DIV/0!</v>
      </c>
      <c r="R58" s="395" t="s">
        <v>120</v>
      </c>
      <c r="S58" s="386" t="s">
        <v>120</v>
      </c>
      <c r="T58" s="226"/>
      <c r="U58" s="176"/>
      <c r="V58" s="122"/>
      <c r="W58" s="118"/>
    </row>
    <row r="59" spans="1:23" s="8" customFormat="1" ht="15" customHeight="1">
      <c r="A59" s="142"/>
      <c r="B59" s="150" t="s">
        <v>160</v>
      </c>
      <c r="C59" s="152" t="str">
        <f>'General Information'!C24</f>
        <v>xx</v>
      </c>
      <c r="D59" s="9" t="s">
        <v>10</v>
      </c>
      <c r="E59" s="239" t="s">
        <v>104</v>
      </c>
      <c r="F59" s="213" t="e">
        <f>(E59-STD!$M$7)/STD!$M$8</f>
        <v>#VALUE!</v>
      </c>
      <c r="G59" s="218" t="e">
        <f>(IF($A$58='Ref CTRL'!$A$16,'Ref CTRL'!$F$16,IF($A$58='Ref CTRL'!$A$20,'Ref CTRL'!$F$20,IF($A$58='Ref CTRL'!$A$24,'Ref CTRL'!$F$24,'Ref CTRL'!$F$28)))-E59)/(IF($A$58='Ref CTRL'!$A$16,'Ref CTRL'!$F$16,IF($A$58='Ref CTRL'!$A$20,'Ref CTRL'!$F$20,IF($A$58='Ref CTRL'!$A$24,'Ref CTRL'!$F$24,'Ref CTRL'!$F$28))))*100</f>
        <v>#DIV/0!</v>
      </c>
      <c r="H59" s="39" t="e">
        <f>IF((AND(G59&lt;0,G59&gt;-10)),0,IF(G59&lt;=-10, "interf",G59))</f>
        <v>#DIV/0!</v>
      </c>
      <c r="I59" s="381"/>
      <c r="J59" s="378"/>
      <c r="K59" s="384"/>
      <c r="L59" s="390"/>
      <c r="M59" s="378"/>
      <c r="N59" s="384"/>
      <c r="O59" s="381"/>
      <c r="P59" s="378"/>
      <c r="Q59" s="393"/>
      <c r="R59" s="396"/>
      <c r="S59" s="387"/>
      <c r="T59" s="222" t="s">
        <v>16</v>
      </c>
      <c r="U59" s="176" t="e">
        <f>E59/T59</f>
        <v>#VALUE!</v>
      </c>
      <c r="V59" s="120" t="s">
        <v>52</v>
      </c>
      <c r="W59" s="57" t="e">
        <f>IF(P58&lt;10,"YES","Not Met")</f>
        <v>#DIV/0!</v>
      </c>
    </row>
    <row r="60" spans="1:23" s="8" customFormat="1">
      <c r="A60" s="143"/>
      <c r="B60" s="151"/>
      <c r="C60" s="146"/>
      <c r="D60" s="9" t="s">
        <v>11</v>
      </c>
      <c r="E60" s="239" t="s">
        <v>104</v>
      </c>
      <c r="F60" s="213" t="e">
        <f>(E60-STD!$M$7)/STD!$M$8</f>
        <v>#VALUE!</v>
      </c>
      <c r="G60" s="218" t="e">
        <f>(IF($A$58='Ref CTRL'!$A$16,'Ref CTRL'!$F$16,IF($A$58='Ref CTRL'!$A$20,'Ref CTRL'!$F$20,IF($A$58='Ref CTRL'!$A$24,'Ref CTRL'!$F$24,'Ref CTRL'!$F$28)))-E60)/(IF($A$58='Ref CTRL'!$A$16,'Ref CTRL'!$F$16,IF($A$58='Ref CTRL'!$A$20,'Ref CTRL'!$F$20,IF($A$58='Ref CTRL'!$A$24,'Ref CTRL'!$F$24,'Ref CTRL'!$F$28))))*100</f>
        <v>#DIV/0!</v>
      </c>
      <c r="H60" s="39" t="e">
        <f>IF((AND(G60&lt;0,G60&gt;-10)),0,IF(G60&lt;=-10, "interf",G60))</f>
        <v>#DIV/0!</v>
      </c>
      <c r="I60" s="381"/>
      <c r="J60" s="378"/>
      <c r="K60" s="384"/>
      <c r="L60" s="390"/>
      <c r="M60" s="378"/>
      <c r="N60" s="384"/>
      <c r="O60" s="381"/>
      <c r="P60" s="378"/>
      <c r="Q60" s="393"/>
      <c r="R60" s="396"/>
      <c r="S60" s="387"/>
      <c r="T60" s="222" t="s">
        <v>16</v>
      </c>
      <c r="U60" s="176" t="e">
        <f>E60/T60</f>
        <v>#VALUE!</v>
      </c>
      <c r="V60" s="88"/>
      <c r="W60" s="57"/>
    </row>
    <row r="61" spans="1:23" s="8" customFormat="1" ht="13.5" thickBot="1">
      <c r="A61" s="143"/>
      <c r="B61" s="151"/>
      <c r="C61" s="148"/>
      <c r="D61" s="13" t="s">
        <v>12</v>
      </c>
      <c r="E61" s="239" t="s">
        <v>104</v>
      </c>
      <c r="F61" s="213" t="e">
        <f>(E61-STD!$M$7)/STD!$M$8</f>
        <v>#VALUE!</v>
      </c>
      <c r="G61" s="218" t="e">
        <f>(IF($A$58='Ref CTRL'!$A$16,'Ref CTRL'!$F$16,IF($A$58='Ref CTRL'!$A$20,'Ref CTRL'!$F$20,IF($A$58='Ref CTRL'!$A$24,'Ref CTRL'!$F$24,'Ref CTRL'!$F$28)))-E61)/(IF($A$58='Ref CTRL'!$A$16,'Ref CTRL'!$F$16,IF($A$58='Ref CTRL'!$A$20,'Ref CTRL'!$F$20,IF($A$58='Ref CTRL'!$A$24,'Ref CTRL'!$F$24,'Ref CTRL'!$F$28))))*100</f>
        <v>#DIV/0!</v>
      </c>
      <c r="H61" s="39" t="e">
        <f>IF((AND(G61&lt;0,G61&gt;-10)),0,IF(G61&lt;=-10, "interf",G61))</f>
        <v>#DIV/0!</v>
      </c>
      <c r="I61" s="404"/>
      <c r="J61" s="403"/>
      <c r="K61" s="399"/>
      <c r="L61" s="391"/>
      <c r="M61" s="403"/>
      <c r="N61" s="399"/>
      <c r="O61" s="404"/>
      <c r="P61" s="403"/>
      <c r="Q61" s="398"/>
      <c r="R61" s="400"/>
      <c r="S61" s="401"/>
      <c r="T61" s="223" t="s">
        <v>16</v>
      </c>
      <c r="U61" s="178" t="e">
        <f>E61/T61</f>
        <v>#VALUE!</v>
      </c>
      <c r="V61" s="121"/>
      <c r="W61" s="112"/>
    </row>
    <row r="62" spans="1:23" s="8" customFormat="1">
      <c r="A62" s="71" t="str">
        <f>'General Information'!D25</f>
        <v>-</v>
      </c>
      <c r="B62" s="413" t="s">
        <v>156</v>
      </c>
      <c r="C62" s="414"/>
      <c r="D62" s="16"/>
      <c r="E62" s="240"/>
      <c r="F62" s="38"/>
      <c r="G62" s="40"/>
      <c r="H62" s="41"/>
      <c r="I62" s="380" t="e">
        <f>AVERAGE(E63:E65)</f>
        <v>#DIV/0!</v>
      </c>
      <c r="J62" s="377" t="e">
        <f>STDEV(E63:E65)</f>
        <v>#DIV/0!</v>
      </c>
      <c r="K62" s="383" t="e">
        <f>J62/I62</f>
        <v>#DIV/0!</v>
      </c>
      <c r="L62" s="389" t="e">
        <f>AVERAGE(F63:F65)</f>
        <v>#VALUE!</v>
      </c>
      <c r="M62" s="377" t="e">
        <f>STDEV(F63:F65)</f>
        <v>#VALUE!</v>
      </c>
      <c r="N62" s="383" t="e">
        <f>M62/L62</f>
        <v>#VALUE!</v>
      </c>
      <c r="O62" s="380" t="e">
        <f>AVERAGE(H63:H65)</f>
        <v>#DIV/0!</v>
      </c>
      <c r="P62" s="377" t="e">
        <f>STDEV(H63:H65)</f>
        <v>#DIV/0!</v>
      </c>
      <c r="Q62" s="392" t="e">
        <f>P62/O62</f>
        <v>#DIV/0!</v>
      </c>
      <c r="R62" s="395" t="s">
        <v>120</v>
      </c>
      <c r="S62" s="386" t="s">
        <v>120</v>
      </c>
      <c r="T62" s="224"/>
      <c r="U62" s="176"/>
      <c r="V62" s="83"/>
      <c r="W62" s="66"/>
    </row>
    <row r="63" spans="1:23" s="8" customFormat="1" ht="15" customHeight="1">
      <c r="A63" s="142"/>
      <c r="B63" s="150" t="s">
        <v>160</v>
      </c>
      <c r="C63" s="152" t="str">
        <f>'General Information'!C25</f>
        <v>xx</v>
      </c>
      <c r="D63" s="9" t="s">
        <v>10</v>
      </c>
      <c r="E63" s="239" t="s">
        <v>43</v>
      </c>
      <c r="F63" s="213" t="e">
        <f>(E63-STD!$M$7)/STD!$M$8</f>
        <v>#VALUE!</v>
      </c>
      <c r="G63" s="218" t="e">
        <f>(IF($A$62='Ref CTRL'!$A$16,'Ref CTRL'!$F$16,IF($A$62='Ref CTRL'!$A$20,'Ref CTRL'!$F$20,IF($A$62='Ref CTRL'!$A$24,'Ref CTRL'!$F$24,'Ref CTRL'!$F$28)))-E63)/(IF($A$62='Ref CTRL'!$A$16,'Ref CTRL'!$F$16,IF($A$62='Ref CTRL'!$A$20,'Ref CTRL'!$F$20,IF($A$62='Ref CTRL'!$A$24,'Ref CTRL'!$F$24,'Ref CTRL'!$F$28))))*100</f>
        <v>#DIV/0!</v>
      </c>
      <c r="H63" s="39" t="e">
        <f>IF((AND(G63&lt;0,G63&gt;-10)),0,IF(G63&lt;=-10, "interf",G63))</f>
        <v>#DIV/0!</v>
      </c>
      <c r="I63" s="381"/>
      <c r="J63" s="378"/>
      <c r="K63" s="384"/>
      <c r="L63" s="390"/>
      <c r="M63" s="378"/>
      <c r="N63" s="384"/>
      <c r="O63" s="381"/>
      <c r="P63" s="378"/>
      <c r="Q63" s="393"/>
      <c r="R63" s="396"/>
      <c r="S63" s="387"/>
      <c r="T63" s="222" t="s">
        <v>16</v>
      </c>
      <c r="U63" s="176" t="e">
        <f>E63/T63</f>
        <v>#VALUE!</v>
      </c>
      <c r="V63" s="120" t="s">
        <v>52</v>
      </c>
      <c r="W63" s="57" t="e">
        <f>IF(P62&lt;10,"YES","Not Met")</f>
        <v>#DIV/0!</v>
      </c>
    </row>
    <row r="64" spans="1:23" s="8" customFormat="1">
      <c r="A64" s="143"/>
      <c r="B64" s="151"/>
      <c r="C64" s="146"/>
      <c r="D64" s="9" t="s">
        <v>11</v>
      </c>
      <c r="E64" s="239" t="s">
        <v>43</v>
      </c>
      <c r="F64" s="213" t="e">
        <f>(E64-STD!$M$7)/STD!$M$8</f>
        <v>#VALUE!</v>
      </c>
      <c r="G64" s="218" t="e">
        <f>(IF($A$62='Ref CTRL'!$A$16,'Ref CTRL'!$F$16,IF($A$62='Ref CTRL'!$A$20,'Ref CTRL'!$F$20,IF($A$62='Ref CTRL'!$A$24,'Ref CTRL'!$F$24,'Ref CTRL'!$F$28)))-E64)/(IF($A$62='Ref CTRL'!$A$16,'Ref CTRL'!$F$16,IF($A$62='Ref CTRL'!$A$20,'Ref CTRL'!$F$20,IF($A$62='Ref CTRL'!$A$24,'Ref CTRL'!$F$24,'Ref CTRL'!$F$28))))*100</f>
        <v>#DIV/0!</v>
      </c>
      <c r="H64" s="39" t="e">
        <f>IF((AND(G64&lt;0,G64&gt;-10)),0,IF(G64&lt;=-10, "interf",G64))</f>
        <v>#DIV/0!</v>
      </c>
      <c r="I64" s="381"/>
      <c r="J64" s="378"/>
      <c r="K64" s="384"/>
      <c r="L64" s="390"/>
      <c r="M64" s="378"/>
      <c r="N64" s="384"/>
      <c r="O64" s="381"/>
      <c r="P64" s="378"/>
      <c r="Q64" s="393"/>
      <c r="R64" s="396"/>
      <c r="S64" s="387"/>
      <c r="T64" s="222" t="s">
        <v>16</v>
      </c>
      <c r="U64" s="176" t="e">
        <f>E64/T64</f>
        <v>#VALUE!</v>
      </c>
      <c r="V64" s="88"/>
      <c r="W64" s="57"/>
    </row>
    <row r="65" spans="1:23" s="8" customFormat="1" ht="13.5" thickBot="1">
      <c r="A65" s="143"/>
      <c r="B65" s="151"/>
      <c r="C65" s="148"/>
      <c r="D65" s="13" t="s">
        <v>12</v>
      </c>
      <c r="E65" s="239" t="s">
        <v>43</v>
      </c>
      <c r="F65" s="213" t="e">
        <f>(E65-STD!$M$7)/STD!$M$8</f>
        <v>#VALUE!</v>
      </c>
      <c r="G65" s="218" t="e">
        <f>(IF($A$62='Ref CTRL'!$A$16,'Ref CTRL'!$F$16,IF($A$62='Ref CTRL'!$A$20,'Ref CTRL'!$F$20,IF($A$62='Ref CTRL'!$A$24,'Ref CTRL'!$F$24,'Ref CTRL'!$F$28)))-E65)/(IF($A$62='Ref CTRL'!$A$16,'Ref CTRL'!$F$16,IF($A$62='Ref CTRL'!$A$20,'Ref CTRL'!$F$20,IF($A$62='Ref CTRL'!$A$24,'Ref CTRL'!$F$24,'Ref CTRL'!$F$28))))*100</f>
        <v>#DIV/0!</v>
      </c>
      <c r="H65" s="39" t="e">
        <f>IF((AND(G65&lt;0,G65&gt;-10)),0,IF(G65&lt;=-10, "interf",G65))</f>
        <v>#DIV/0!</v>
      </c>
      <c r="I65" s="404"/>
      <c r="J65" s="403"/>
      <c r="K65" s="399"/>
      <c r="L65" s="391"/>
      <c r="M65" s="403"/>
      <c r="N65" s="399"/>
      <c r="O65" s="404"/>
      <c r="P65" s="403"/>
      <c r="Q65" s="398"/>
      <c r="R65" s="400"/>
      <c r="S65" s="401"/>
      <c r="T65" s="223" t="s">
        <v>16</v>
      </c>
      <c r="U65" s="178" t="e">
        <f>E65/T65</f>
        <v>#VALUE!</v>
      </c>
      <c r="V65" s="121"/>
      <c r="W65" s="112"/>
    </row>
    <row r="66" spans="1:23" s="8" customFormat="1">
      <c r="A66" s="71" t="str">
        <f>'General Information'!D26</f>
        <v>-</v>
      </c>
      <c r="B66" s="413" t="s">
        <v>157</v>
      </c>
      <c r="C66" s="414"/>
      <c r="D66" s="16"/>
      <c r="E66" s="240"/>
      <c r="F66" s="38"/>
      <c r="G66" s="40"/>
      <c r="H66" s="41"/>
      <c r="I66" s="380" t="e">
        <f>AVERAGE(E67:E69)</f>
        <v>#DIV/0!</v>
      </c>
      <c r="J66" s="377" t="e">
        <f>STDEV(E67:E69)</f>
        <v>#DIV/0!</v>
      </c>
      <c r="K66" s="383" t="e">
        <f>J66/I66</f>
        <v>#DIV/0!</v>
      </c>
      <c r="L66" s="389" t="e">
        <f>AVERAGE(F67:F69)</f>
        <v>#VALUE!</v>
      </c>
      <c r="M66" s="377" t="e">
        <f>STDEV(F67:F69)</f>
        <v>#VALUE!</v>
      </c>
      <c r="N66" s="383" t="e">
        <f>M66/L66</f>
        <v>#VALUE!</v>
      </c>
      <c r="O66" s="380" t="e">
        <f>AVERAGE(H67:H69)</f>
        <v>#DIV/0!</v>
      </c>
      <c r="P66" s="377" t="e">
        <f>STDEV(H67:H69)</f>
        <v>#DIV/0!</v>
      </c>
      <c r="Q66" s="392" t="e">
        <f>P66/O66</f>
        <v>#DIV/0!</v>
      </c>
      <c r="R66" s="395" t="s">
        <v>120</v>
      </c>
      <c r="S66" s="386" t="s">
        <v>120</v>
      </c>
      <c r="T66" s="224"/>
      <c r="U66" s="176"/>
      <c r="V66" s="83"/>
      <c r="W66" s="66"/>
    </row>
    <row r="67" spans="1:23" s="8" customFormat="1" ht="15" customHeight="1">
      <c r="A67" s="142"/>
      <c r="B67" s="150" t="s">
        <v>160</v>
      </c>
      <c r="C67" s="152" t="str">
        <f>'General Information'!C26</f>
        <v>xx</v>
      </c>
      <c r="D67" s="9" t="s">
        <v>10</v>
      </c>
      <c r="E67" s="239" t="s">
        <v>102</v>
      </c>
      <c r="F67" s="213" t="e">
        <f>(E67-STD!$M$7)/STD!$M$8</f>
        <v>#VALUE!</v>
      </c>
      <c r="G67" s="218" t="e">
        <f>(IF($A$66='Ref CTRL'!$A$16,'Ref CTRL'!$F$16,IF($A$66='Ref CTRL'!$A$20,'Ref CTRL'!$F$20,IF($A$66='Ref CTRL'!$A$24,'Ref CTRL'!$F$24,'Ref CTRL'!$F$28)))-E67)/(IF($A$66='Ref CTRL'!$A$16,'Ref CTRL'!$F$16,IF($A$66='Ref CTRL'!$A$20,'Ref CTRL'!$F$20,IF($A$66='Ref CTRL'!$A$24,'Ref CTRL'!$F$24,'Ref CTRL'!$F$28))))*100</f>
        <v>#DIV/0!</v>
      </c>
      <c r="H67" s="39" t="e">
        <f>IF((AND(G67&lt;0,G67&gt;-10)),0,IF(G67&lt;=-10, "interf",G67))</f>
        <v>#DIV/0!</v>
      </c>
      <c r="I67" s="381"/>
      <c r="J67" s="378"/>
      <c r="K67" s="384"/>
      <c r="L67" s="390"/>
      <c r="M67" s="378"/>
      <c r="N67" s="384"/>
      <c r="O67" s="381"/>
      <c r="P67" s="378"/>
      <c r="Q67" s="393"/>
      <c r="R67" s="396"/>
      <c r="S67" s="387"/>
      <c r="T67" s="222" t="s">
        <v>16</v>
      </c>
      <c r="U67" s="176" t="e">
        <f>E67/T67</f>
        <v>#VALUE!</v>
      </c>
      <c r="V67" s="120" t="s">
        <v>52</v>
      </c>
      <c r="W67" s="57" t="e">
        <f>IF(P66&lt;10,"YES","Not Met")</f>
        <v>#DIV/0!</v>
      </c>
    </row>
    <row r="68" spans="1:23" s="8" customFormat="1">
      <c r="A68" s="143"/>
      <c r="B68" s="151"/>
      <c r="C68" s="146"/>
      <c r="D68" s="9" t="s">
        <v>11</v>
      </c>
      <c r="E68" s="239" t="s">
        <v>102</v>
      </c>
      <c r="F68" s="213" t="e">
        <f>(E68-STD!$M$7)/STD!$M$8</f>
        <v>#VALUE!</v>
      </c>
      <c r="G68" s="218" t="e">
        <f>(IF($A$66='Ref CTRL'!$A$16,'Ref CTRL'!$F$16,IF($A$66='Ref CTRL'!$A$20,'Ref CTRL'!$F$20,IF($A$66='Ref CTRL'!$A$24,'Ref CTRL'!$F$24,'Ref CTRL'!$F$28)))-E68)/(IF($A$66='Ref CTRL'!$A$16,'Ref CTRL'!$F$16,IF($A$66='Ref CTRL'!$A$20,'Ref CTRL'!$F$20,IF($A$66='Ref CTRL'!$A$24,'Ref CTRL'!$F$24,'Ref CTRL'!$F$28))))*100</f>
        <v>#DIV/0!</v>
      </c>
      <c r="H68" s="39" t="e">
        <f>IF((AND(G68&lt;0,G68&gt;-10)),0,IF(G68&lt;=-10, "interf",G68))</f>
        <v>#DIV/0!</v>
      </c>
      <c r="I68" s="381"/>
      <c r="J68" s="378"/>
      <c r="K68" s="384"/>
      <c r="L68" s="390"/>
      <c r="M68" s="378"/>
      <c r="N68" s="384"/>
      <c r="O68" s="381"/>
      <c r="P68" s="378"/>
      <c r="Q68" s="393"/>
      <c r="R68" s="396"/>
      <c r="S68" s="387"/>
      <c r="T68" s="222" t="s">
        <v>16</v>
      </c>
      <c r="U68" s="176" t="e">
        <f>E68/T68</f>
        <v>#VALUE!</v>
      </c>
      <c r="V68" s="88"/>
      <c r="W68" s="57"/>
    </row>
    <row r="69" spans="1:23" s="8" customFormat="1" ht="13.5" thickBot="1">
      <c r="A69" s="143"/>
      <c r="B69" s="151"/>
      <c r="C69" s="146"/>
      <c r="D69" s="9" t="s">
        <v>12</v>
      </c>
      <c r="E69" s="239" t="s">
        <v>102</v>
      </c>
      <c r="F69" s="213" t="e">
        <f>(E69-STD!$M$7)/STD!$M$8</f>
        <v>#VALUE!</v>
      </c>
      <c r="G69" s="218" t="e">
        <f>(IF($A$66='Ref CTRL'!$A$16,'Ref CTRL'!$F$16,IF($A$66='Ref CTRL'!$A$20,'Ref CTRL'!$F$20,IF($A$66='Ref CTRL'!$A$24,'Ref CTRL'!$F$24,'Ref CTRL'!$F$28)))-E69)/(IF($A$66='Ref CTRL'!$A$16,'Ref CTRL'!$F$16,IF($A$66='Ref CTRL'!$A$20,'Ref CTRL'!$F$20,IF($A$66='Ref CTRL'!$A$24,'Ref CTRL'!$F$24,'Ref CTRL'!$F$28))))*100</f>
        <v>#DIV/0!</v>
      </c>
      <c r="H69" s="44" t="e">
        <f>IF((AND(G69&lt;0,G69&gt;-10)),0,IF(G69&lt;=-10, "interf",G69))</f>
        <v>#DIV/0!</v>
      </c>
      <c r="I69" s="381"/>
      <c r="J69" s="378"/>
      <c r="K69" s="384"/>
      <c r="L69" s="390"/>
      <c r="M69" s="378"/>
      <c r="N69" s="384"/>
      <c r="O69" s="381"/>
      <c r="P69" s="378"/>
      <c r="Q69" s="393"/>
      <c r="R69" s="400"/>
      <c r="S69" s="401"/>
      <c r="T69" s="222" t="s">
        <v>16</v>
      </c>
      <c r="U69" s="176" t="e">
        <f>E69/T69</f>
        <v>#VALUE!</v>
      </c>
      <c r="V69" s="93"/>
      <c r="W69" s="116"/>
    </row>
    <row r="70" spans="1:23" s="8" customFormat="1">
      <c r="A70" s="71" t="str">
        <f>'General Information'!D27</f>
        <v>-</v>
      </c>
      <c r="B70" s="413" t="s">
        <v>158</v>
      </c>
      <c r="C70" s="414"/>
      <c r="D70" s="16"/>
      <c r="E70" s="240"/>
      <c r="F70" s="38"/>
      <c r="G70" s="40"/>
      <c r="H70" s="41"/>
      <c r="I70" s="380" t="e">
        <f>AVERAGE(E71:E73)</f>
        <v>#DIV/0!</v>
      </c>
      <c r="J70" s="377" t="e">
        <f>STDEV(E71:E73)</f>
        <v>#DIV/0!</v>
      </c>
      <c r="K70" s="383" t="e">
        <f>J70/I70</f>
        <v>#DIV/0!</v>
      </c>
      <c r="L70" s="389" t="e">
        <f>AVERAGE(F71:F73)</f>
        <v>#VALUE!</v>
      </c>
      <c r="M70" s="377" t="e">
        <f>STDEV(F71:F73)</f>
        <v>#VALUE!</v>
      </c>
      <c r="N70" s="383" t="e">
        <f>M70/L70</f>
        <v>#VALUE!</v>
      </c>
      <c r="O70" s="380" t="e">
        <f>AVERAGE(H71:H73)</f>
        <v>#DIV/0!</v>
      </c>
      <c r="P70" s="377" t="e">
        <f>STDEV(H71:H73)</f>
        <v>#DIV/0!</v>
      </c>
      <c r="Q70" s="392" t="e">
        <f>P70/O70</f>
        <v>#DIV/0!</v>
      </c>
      <c r="R70" s="395" t="s">
        <v>120</v>
      </c>
      <c r="S70" s="386" t="s">
        <v>120</v>
      </c>
      <c r="T70" s="225"/>
      <c r="U70" s="177"/>
      <c r="V70" s="83"/>
      <c r="W70" s="66"/>
    </row>
    <row r="71" spans="1:23" s="8" customFormat="1" ht="15" customHeight="1">
      <c r="A71" s="142"/>
      <c r="B71" s="150" t="s">
        <v>160</v>
      </c>
      <c r="C71" s="152" t="str">
        <f>'General Information'!C27</f>
        <v>xx</v>
      </c>
      <c r="D71" s="9" t="s">
        <v>10</v>
      </c>
      <c r="E71" s="239" t="s">
        <v>102</v>
      </c>
      <c r="F71" s="213" t="e">
        <f>(E71-STD!$M$7)/STD!$M$8</f>
        <v>#VALUE!</v>
      </c>
      <c r="G71" s="218" t="e">
        <f>(IF($A$70='Ref CTRL'!$A$16,'Ref CTRL'!$F$16,IF($A$70='Ref CTRL'!$A$20,'Ref CTRL'!$F$20,IF($A$70='Ref CTRL'!$A$24,'Ref CTRL'!$F$24,'Ref CTRL'!$F$28)))-E71)/(IF($A$70='Ref CTRL'!$A$16,'Ref CTRL'!$F$16,IF($A$70='Ref CTRL'!$A$20,'Ref CTRL'!$F$20,IF($A$70='Ref CTRL'!$A$24,'Ref CTRL'!$F$24,'Ref CTRL'!$F$28))))*100</f>
        <v>#DIV/0!</v>
      </c>
      <c r="H71" s="39" t="e">
        <f>IF((AND(G71&lt;0,G71&gt;-10)),0,IF(G71&lt;=-10, "interf",G71))</f>
        <v>#DIV/0!</v>
      </c>
      <c r="I71" s="381"/>
      <c r="J71" s="378"/>
      <c r="K71" s="384"/>
      <c r="L71" s="390"/>
      <c r="M71" s="378"/>
      <c r="N71" s="384"/>
      <c r="O71" s="381"/>
      <c r="P71" s="378"/>
      <c r="Q71" s="393"/>
      <c r="R71" s="396"/>
      <c r="S71" s="387"/>
      <c r="T71" s="222" t="s">
        <v>16</v>
      </c>
      <c r="U71" s="176" t="e">
        <f>E71/T71</f>
        <v>#VALUE!</v>
      </c>
      <c r="V71" s="120" t="s">
        <v>52</v>
      </c>
      <c r="W71" s="57" t="e">
        <f>IF(P70&lt;10,"YES","Not Met")</f>
        <v>#DIV/0!</v>
      </c>
    </row>
    <row r="72" spans="1:23" s="8" customFormat="1">
      <c r="A72" s="143"/>
      <c r="B72" s="151"/>
      <c r="C72" s="146"/>
      <c r="D72" s="9" t="s">
        <v>11</v>
      </c>
      <c r="E72" s="239" t="s">
        <v>102</v>
      </c>
      <c r="F72" s="213" t="e">
        <f>(E72-STD!$M$7)/STD!$M$8</f>
        <v>#VALUE!</v>
      </c>
      <c r="G72" s="218" t="e">
        <f>(IF($A$70='Ref CTRL'!$A$16,'Ref CTRL'!$F$16,IF($A$70='Ref CTRL'!$A$20,'Ref CTRL'!$F$20,IF($A$70='Ref CTRL'!$A$24,'Ref CTRL'!$F$24,'Ref CTRL'!$F$28)))-E72)/(IF($A$70='Ref CTRL'!$A$16,'Ref CTRL'!$F$16,IF($A$70='Ref CTRL'!$A$20,'Ref CTRL'!$F$20,IF($A$70='Ref CTRL'!$A$24,'Ref CTRL'!$F$24,'Ref CTRL'!$F$28))))*100</f>
        <v>#DIV/0!</v>
      </c>
      <c r="H72" s="39" t="e">
        <f>IF((AND(G72&lt;0,G72&gt;-10)),0,IF(G72&lt;=-10, "interf",G72))</f>
        <v>#DIV/0!</v>
      </c>
      <c r="I72" s="381"/>
      <c r="J72" s="378"/>
      <c r="K72" s="384"/>
      <c r="L72" s="390"/>
      <c r="M72" s="378"/>
      <c r="N72" s="384"/>
      <c r="O72" s="381"/>
      <c r="P72" s="378"/>
      <c r="Q72" s="393"/>
      <c r="R72" s="396"/>
      <c r="S72" s="387"/>
      <c r="T72" s="222" t="s">
        <v>16</v>
      </c>
      <c r="U72" s="176" t="e">
        <f>E72/T72</f>
        <v>#VALUE!</v>
      </c>
      <c r="V72" s="88"/>
      <c r="W72" s="57"/>
    </row>
    <row r="73" spans="1:23" s="8" customFormat="1" ht="13.5" thickBot="1">
      <c r="A73" s="143"/>
      <c r="B73" s="151"/>
      <c r="C73" s="148"/>
      <c r="D73" s="13" t="s">
        <v>12</v>
      </c>
      <c r="E73" s="239" t="s">
        <v>102</v>
      </c>
      <c r="F73" s="213" t="e">
        <f>(E73-STD!$M$7)/STD!$M$8</f>
        <v>#VALUE!</v>
      </c>
      <c r="G73" s="218" t="e">
        <f>(IF($A$70='Ref CTRL'!$A$16,'Ref CTRL'!$F$16,IF($A$70='Ref CTRL'!$A$20,'Ref CTRL'!$F$20,IF($A$70='Ref CTRL'!$A$24,'Ref CTRL'!$F$24,'Ref CTRL'!$F$28)))-E73)/(IF($A$70='Ref CTRL'!$A$16,'Ref CTRL'!$F$16,IF($A$70='Ref CTRL'!$A$20,'Ref CTRL'!$F$20,IF($A$70='Ref CTRL'!$A$24,'Ref CTRL'!$F$24,'Ref CTRL'!$F$28))))*100</f>
        <v>#DIV/0!</v>
      </c>
      <c r="H73" s="39" t="e">
        <f>IF((AND(G73&lt;0,G73&gt;-10)),0,IF(G73&lt;=-10, "interf",G73))</f>
        <v>#DIV/0!</v>
      </c>
      <c r="I73" s="404"/>
      <c r="J73" s="403"/>
      <c r="K73" s="399"/>
      <c r="L73" s="391"/>
      <c r="M73" s="403"/>
      <c r="N73" s="399"/>
      <c r="O73" s="404"/>
      <c r="P73" s="403"/>
      <c r="Q73" s="398"/>
      <c r="R73" s="400"/>
      <c r="S73" s="401"/>
      <c r="T73" s="223" t="s">
        <v>16</v>
      </c>
      <c r="U73" s="178" t="e">
        <f>E73/T73</f>
        <v>#VALUE!</v>
      </c>
      <c r="V73" s="121"/>
      <c r="W73" s="112"/>
    </row>
    <row r="74" spans="1:23" s="8" customFormat="1">
      <c r="A74" s="71" t="str">
        <f>'General Information'!D28</f>
        <v>-</v>
      </c>
      <c r="B74" s="413" t="s">
        <v>159</v>
      </c>
      <c r="C74" s="414"/>
      <c r="D74" s="16"/>
      <c r="E74" s="240"/>
      <c r="F74" s="38"/>
      <c r="G74" s="40"/>
      <c r="H74" s="41"/>
      <c r="I74" s="380" t="e">
        <f>AVERAGE(E75:E77)</f>
        <v>#DIV/0!</v>
      </c>
      <c r="J74" s="377" t="e">
        <f>STDEV(E75:E77)</f>
        <v>#DIV/0!</v>
      </c>
      <c r="K74" s="383" t="e">
        <f>J74/I74</f>
        <v>#DIV/0!</v>
      </c>
      <c r="L74" s="389" t="e">
        <f>AVERAGE(F75:F77)</f>
        <v>#VALUE!</v>
      </c>
      <c r="M74" s="377" t="e">
        <f>STDEV(F75:F77)</f>
        <v>#VALUE!</v>
      </c>
      <c r="N74" s="383" t="e">
        <f>M74/L74</f>
        <v>#VALUE!</v>
      </c>
      <c r="O74" s="380" t="e">
        <f>AVERAGE(H75:H77)</f>
        <v>#DIV/0!</v>
      </c>
      <c r="P74" s="377" t="e">
        <f>STDEV(H75:H77)</f>
        <v>#DIV/0!</v>
      </c>
      <c r="Q74" s="392" t="e">
        <f>P74/O74</f>
        <v>#DIV/0!</v>
      </c>
      <c r="R74" s="395" t="s">
        <v>120</v>
      </c>
      <c r="S74" s="386" t="s">
        <v>120</v>
      </c>
      <c r="T74" s="224"/>
      <c r="U74" s="177"/>
      <c r="V74" s="83"/>
      <c r="W74" s="66"/>
    </row>
    <row r="75" spans="1:23" s="8" customFormat="1" ht="15" customHeight="1">
      <c r="A75" s="142"/>
      <c r="B75" s="150" t="s">
        <v>160</v>
      </c>
      <c r="C75" s="152" t="str">
        <f>'General Information'!C28</f>
        <v>xx</v>
      </c>
      <c r="D75" s="9" t="s">
        <v>10</v>
      </c>
      <c r="E75" s="239" t="s">
        <v>102</v>
      </c>
      <c r="F75" s="213" t="e">
        <f>(E75-STD!$M$7)/STD!$M$8</f>
        <v>#VALUE!</v>
      </c>
      <c r="G75" s="218" t="e">
        <f>(IF($A$74='Ref CTRL'!$A$16,'Ref CTRL'!$F$16,IF($A$74='Ref CTRL'!$A$20,'Ref CTRL'!$F$20,IF($A$74='Ref CTRL'!$A$24,'Ref CTRL'!$F$24,'Ref CTRL'!$F$28)))-E75)/(IF($A$74='Ref CTRL'!$A$16,'Ref CTRL'!$F$16,IF($A$74='Ref CTRL'!$A$20,'Ref CTRL'!$F$20,IF($A$74='Ref CTRL'!$A$24,'Ref CTRL'!$F$24,'Ref CTRL'!$F$28))))*100</f>
        <v>#DIV/0!</v>
      </c>
      <c r="H75" s="39" t="e">
        <f>IF((AND(G75&lt;0,G75&gt;-10)),0,IF(G75&lt;=-10, "interf",G75))</f>
        <v>#DIV/0!</v>
      </c>
      <c r="I75" s="381"/>
      <c r="J75" s="378"/>
      <c r="K75" s="384"/>
      <c r="L75" s="390"/>
      <c r="M75" s="378"/>
      <c r="N75" s="384"/>
      <c r="O75" s="381"/>
      <c r="P75" s="378"/>
      <c r="Q75" s="393"/>
      <c r="R75" s="396"/>
      <c r="S75" s="387"/>
      <c r="T75" s="222" t="s">
        <v>16</v>
      </c>
      <c r="U75" s="176" t="e">
        <f>E75/T75</f>
        <v>#VALUE!</v>
      </c>
      <c r="V75" s="120" t="s">
        <v>52</v>
      </c>
      <c r="W75" s="57" t="e">
        <f>IF(P74&lt;10,"YES","Not Met")</f>
        <v>#DIV/0!</v>
      </c>
    </row>
    <row r="76" spans="1:23" s="8" customFormat="1">
      <c r="A76" s="143"/>
      <c r="B76" s="151"/>
      <c r="C76" s="146"/>
      <c r="D76" s="9" t="s">
        <v>11</v>
      </c>
      <c r="E76" s="239" t="s">
        <v>102</v>
      </c>
      <c r="F76" s="213" t="e">
        <f>(E76-STD!$M$7)/STD!$M$8</f>
        <v>#VALUE!</v>
      </c>
      <c r="G76" s="218" t="e">
        <f>(IF($A$74='Ref CTRL'!$A$16,'Ref CTRL'!$F$16,IF($A$74='Ref CTRL'!$A$20,'Ref CTRL'!$F$20,IF($A$74='Ref CTRL'!$A$24,'Ref CTRL'!$F$24,'Ref CTRL'!$F$28)))-E76)/(IF($A$74='Ref CTRL'!$A$16,'Ref CTRL'!$F$16,IF($A$74='Ref CTRL'!$A$20,'Ref CTRL'!$F$20,IF($A$74='Ref CTRL'!$A$24,'Ref CTRL'!$F$24,'Ref CTRL'!$F$28))))*100</f>
        <v>#DIV/0!</v>
      </c>
      <c r="H76" s="39" t="e">
        <f>IF((AND(G76&lt;0,G76&gt;-10)),0,IF(G76&lt;=-10, "interf",G76))</f>
        <v>#DIV/0!</v>
      </c>
      <c r="I76" s="381"/>
      <c r="J76" s="378"/>
      <c r="K76" s="384"/>
      <c r="L76" s="390"/>
      <c r="M76" s="378"/>
      <c r="N76" s="384"/>
      <c r="O76" s="381"/>
      <c r="P76" s="378"/>
      <c r="Q76" s="393"/>
      <c r="R76" s="396"/>
      <c r="S76" s="387"/>
      <c r="T76" s="222" t="s">
        <v>16</v>
      </c>
      <c r="U76" s="176" t="e">
        <f>E76/T76</f>
        <v>#VALUE!</v>
      </c>
      <c r="V76" s="88"/>
      <c r="W76" s="57"/>
    </row>
    <row r="77" spans="1:23" s="8" customFormat="1" ht="13.5" thickBot="1">
      <c r="A77" s="145"/>
      <c r="B77" s="155"/>
      <c r="C77" s="156"/>
      <c r="D77" s="82" t="s">
        <v>12</v>
      </c>
      <c r="E77" s="243" t="s">
        <v>102</v>
      </c>
      <c r="F77" s="217" t="e">
        <f>(E77-STD!$M$7)/STD!$M$8</f>
        <v>#VALUE!</v>
      </c>
      <c r="G77" s="219" t="e">
        <f>(IF($A$74='Ref CTRL'!$A$16,'Ref CTRL'!$F$16,IF($A$74='Ref CTRL'!$A$20,'Ref CTRL'!$F$20,IF($A$74='Ref CTRL'!$A$24,'Ref CTRL'!$F$24,'Ref CTRL'!$F$28)))-E77)/(IF($A$74='Ref CTRL'!$A$16,'Ref CTRL'!$F$16,IF($A$74='Ref CTRL'!$A$20,'Ref CTRL'!$F$20,IF($A$74='Ref CTRL'!$A$24,'Ref CTRL'!$F$24,'Ref CTRL'!$F$28))))*100</f>
        <v>#DIV/0!</v>
      </c>
      <c r="H77" s="114" t="e">
        <f>IF((AND(G77&lt;0,G77&gt;-10)),0,IF(G77&lt;=-10, "interf",G77))</f>
        <v>#DIV/0!</v>
      </c>
      <c r="I77" s="382"/>
      <c r="J77" s="379"/>
      <c r="K77" s="385"/>
      <c r="L77" s="402"/>
      <c r="M77" s="379"/>
      <c r="N77" s="385"/>
      <c r="O77" s="382"/>
      <c r="P77" s="379"/>
      <c r="Q77" s="394"/>
      <c r="R77" s="397"/>
      <c r="S77" s="388"/>
      <c r="T77" s="227" t="s">
        <v>16</v>
      </c>
      <c r="U77" s="179" t="e">
        <f>E77/T77</f>
        <v>#VALUE!</v>
      </c>
      <c r="V77" s="123"/>
      <c r="W77" s="115"/>
    </row>
    <row r="78" spans="1:23" ht="13.5" thickTop="1">
      <c r="R78" s="7"/>
      <c r="S78" s="7"/>
    </row>
    <row r="79" spans="1:23">
      <c r="R79" s="7"/>
      <c r="S79" s="7"/>
    </row>
    <row r="80" spans="1:23">
      <c r="R80" s="7"/>
      <c r="S80" s="7"/>
    </row>
    <row r="81" spans="18:19">
      <c r="R81" s="7"/>
      <c r="S81" s="7"/>
    </row>
    <row r="82" spans="18:19">
      <c r="R82" s="7"/>
      <c r="S82" s="7"/>
    </row>
    <row r="83" spans="18:19">
      <c r="R83" s="7"/>
      <c r="S83" s="7"/>
    </row>
    <row r="84" spans="18:19">
      <c r="R84" s="7"/>
      <c r="S84" s="7"/>
    </row>
    <row r="85" spans="18:19">
      <c r="R85" s="7"/>
      <c r="S85" s="7"/>
    </row>
    <row r="86" spans="18:19">
      <c r="R86" s="7"/>
      <c r="S86" s="7"/>
    </row>
    <row r="87" spans="18:19">
      <c r="R87" s="7"/>
      <c r="S87" s="7"/>
    </row>
    <row r="88" spans="18:19">
      <c r="R88" s="7"/>
      <c r="S88" s="7"/>
    </row>
    <row r="89" spans="18:19">
      <c r="R89" s="7"/>
      <c r="S89" s="7"/>
    </row>
    <row r="90" spans="18:19">
      <c r="R90" s="7"/>
      <c r="S90" s="7"/>
    </row>
    <row r="91" spans="18:19">
      <c r="R91" s="7"/>
      <c r="S91" s="7"/>
    </row>
    <row r="92" spans="18:19">
      <c r="R92" s="7"/>
      <c r="S92" s="7"/>
    </row>
    <row r="93" spans="18:19">
      <c r="R93" s="7"/>
      <c r="S93" s="7"/>
    </row>
    <row r="94" spans="18:19">
      <c r="R94" s="7"/>
      <c r="S94" s="7"/>
    </row>
    <row r="95" spans="18:19">
      <c r="R95" s="7"/>
      <c r="S95" s="7"/>
    </row>
    <row r="96" spans="18:19">
      <c r="R96" s="7"/>
      <c r="S96" s="7"/>
    </row>
    <row r="97" spans="18:19">
      <c r="R97" s="7"/>
      <c r="S97" s="7"/>
    </row>
    <row r="98" spans="18:19">
      <c r="R98" s="7"/>
      <c r="S98" s="7"/>
    </row>
    <row r="99" spans="18:19">
      <c r="R99" s="7"/>
      <c r="S99" s="7"/>
    </row>
    <row r="100" spans="18:19">
      <c r="R100" s="7"/>
      <c r="S100" s="7"/>
    </row>
    <row r="101" spans="18:19">
      <c r="R101" s="7"/>
      <c r="S101" s="7"/>
    </row>
    <row r="102" spans="18:19">
      <c r="R102" s="7"/>
      <c r="S102" s="7"/>
    </row>
    <row r="103" spans="18:19">
      <c r="R103" s="7"/>
      <c r="S103" s="7"/>
    </row>
    <row r="104" spans="18:19">
      <c r="R104" s="7"/>
      <c r="S104" s="7"/>
    </row>
    <row r="105" spans="18:19">
      <c r="R105" s="7"/>
      <c r="S105" s="7"/>
    </row>
    <row r="106" spans="18:19">
      <c r="R106" s="7"/>
      <c r="S106" s="7"/>
    </row>
    <row r="107" spans="18:19">
      <c r="R107" s="7"/>
      <c r="S107" s="7"/>
    </row>
    <row r="108" spans="18:19">
      <c r="R108" s="7"/>
      <c r="S108" s="7"/>
    </row>
    <row r="109" spans="18:19">
      <c r="R109" s="7"/>
      <c r="S109" s="7"/>
    </row>
    <row r="110" spans="18:19">
      <c r="R110" s="7"/>
      <c r="S110" s="7"/>
    </row>
    <row r="111" spans="18:19">
      <c r="R111" s="7"/>
      <c r="S111" s="7"/>
    </row>
    <row r="112" spans="18:19">
      <c r="R112" s="7"/>
      <c r="S112" s="7"/>
    </row>
    <row r="113" spans="18:19">
      <c r="R113" s="7"/>
      <c r="S113" s="7"/>
    </row>
    <row r="114" spans="18:19">
      <c r="R114" s="7"/>
      <c r="S114" s="7"/>
    </row>
    <row r="115" spans="18:19">
      <c r="R115" s="7"/>
      <c r="S115" s="7"/>
    </row>
    <row r="116" spans="18:19">
      <c r="R116" s="7"/>
      <c r="S116" s="7"/>
    </row>
    <row r="117" spans="18:19">
      <c r="R117" s="7"/>
      <c r="S117" s="7"/>
    </row>
    <row r="118" spans="18:19">
      <c r="R118" s="7"/>
      <c r="S118" s="7"/>
    </row>
    <row r="119" spans="18:19">
      <c r="R119" s="7"/>
      <c r="S119" s="7"/>
    </row>
    <row r="120" spans="18:19">
      <c r="R120" s="7"/>
      <c r="S120" s="7"/>
    </row>
    <row r="121" spans="18:19">
      <c r="R121" s="7"/>
      <c r="S121" s="7"/>
    </row>
    <row r="122" spans="18:19">
      <c r="R122" s="7"/>
      <c r="S122" s="7"/>
    </row>
    <row r="123" spans="18:19">
      <c r="R123" s="7"/>
      <c r="S123" s="7"/>
    </row>
    <row r="124" spans="18:19">
      <c r="R124" s="7"/>
      <c r="S124" s="7"/>
    </row>
    <row r="125" spans="18:19">
      <c r="R125" s="7"/>
      <c r="S125" s="7"/>
    </row>
    <row r="126" spans="18:19">
      <c r="R126" s="7"/>
      <c r="S126" s="7"/>
    </row>
    <row r="127" spans="18:19">
      <c r="R127" s="7"/>
      <c r="S127" s="7"/>
    </row>
    <row r="128" spans="18:19">
      <c r="R128" s="7"/>
      <c r="S128" s="7"/>
    </row>
    <row r="129" spans="18:19">
      <c r="R129" s="7"/>
      <c r="S129" s="7"/>
    </row>
    <row r="130" spans="18:19">
      <c r="R130" s="7"/>
      <c r="S130" s="7"/>
    </row>
    <row r="131" spans="18:19">
      <c r="R131" s="7"/>
      <c r="S131" s="7"/>
    </row>
    <row r="132" spans="18:19">
      <c r="R132" s="7"/>
      <c r="S132" s="7"/>
    </row>
    <row r="133" spans="18:19">
      <c r="R133" s="7"/>
      <c r="S133" s="7"/>
    </row>
    <row r="134" spans="18:19">
      <c r="R134" s="7"/>
      <c r="S134" s="7"/>
    </row>
    <row r="135" spans="18:19">
      <c r="R135" s="7"/>
      <c r="S135" s="7"/>
    </row>
    <row r="136" spans="18:19">
      <c r="R136" s="7"/>
      <c r="S136" s="7"/>
    </row>
    <row r="137" spans="18:19">
      <c r="R137" s="7"/>
      <c r="S137" s="7"/>
    </row>
    <row r="138" spans="18:19">
      <c r="R138" s="7"/>
      <c r="S138" s="7"/>
    </row>
    <row r="139" spans="18:19">
      <c r="R139" s="7"/>
      <c r="S139" s="7"/>
    </row>
    <row r="140" spans="18:19">
      <c r="R140" s="7"/>
      <c r="S140" s="7"/>
    </row>
    <row r="141" spans="18:19">
      <c r="R141" s="7"/>
      <c r="S141" s="7"/>
    </row>
    <row r="142" spans="18:19">
      <c r="R142" s="7"/>
      <c r="S142" s="7"/>
    </row>
    <row r="143" spans="18:19">
      <c r="R143" s="7"/>
      <c r="S143" s="7"/>
    </row>
    <row r="144" spans="18:19">
      <c r="R144" s="7"/>
      <c r="S144" s="7"/>
    </row>
    <row r="145" spans="18:19">
      <c r="R145" s="7"/>
      <c r="S145" s="7"/>
    </row>
    <row r="146" spans="18:19">
      <c r="R146" s="7"/>
      <c r="S146" s="7"/>
    </row>
    <row r="147" spans="18:19">
      <c r="R147" s="7"/>
      <c r="S147" s="7"/>
    </row>
    <row r="148" spans="18:19">
      <c r="R148" s="7"/>
      <c r="S148" s="7"/>
    </row>
    <row r="149" spans="18:19">
      <c r="R149" s="7"/>
      <c r="S149" s="7"/>
    </row>
    <row r="150" spans="18:19">
      <c r="R150" s="7"/>
      <c r="S150" s="7"/>
    </row>
    <row r="151" spans="18:19">
      <c r="R151" s="7"/>
      <c r="S151" s="7"/>
    </row>
    <row r="152" spans="18:19">
      <c r="R152" s="7"/>
      <c r="S152" s="7"/>
    </row>
    <row r="153" spans="18:19">
      <c r="R153" s="7"/>
      <c r="S153" s="7"/>
    </row>
    <row r="154" spans="18:19">
      <c r="R154" s="7"/>
      <c r="S154" s="7"/>
    </row>
    <row r="155" spans="18:19">
      <c r="R155" s="7"/>
      <c r="S155" s="7"/>
    </row>
    <row r="156" spans="18:19">
      <c r="R156" s="7"/>
      <c r="S156" s="7"/>
    </row>
    <row r="157" spans="18:19">
      <c r="R157" s="7"/>
      <c r="S157" s="7"/>
    </row>
    <row r="158" spans="18:19">
      <c r="R158" s="7"/>
      <c r="S158" s="7"/>
    </row>
    <row r="159" spans="18:19">
      <c r="R159" s="7"/>
      <c r="S159" s="7"/>
    </row>
    <row r="160" spans="18:19">
      <c r="R160" s="7"/>
      <c r="S160" s="7"/>
    </row>
    <row r="161" spans="18:19">
      <c r="R161" s="7"/>
      <c r="S161" s="7"/>
    </row>
    <row r="162" spans="18:19">
      <c r="R162" s="7"/>
      <c r="S162" s="7"/>
    </row>
    <row r="163" spans="18:19">
      <c r="R163" s="7"/>
      <c r="S163" s="7"/>
    </row>
    <row r="164" spans="18:19">
      <c r="R164" s="7"/>
      <c r="S164" s="7"/>
    </row>
    <row r="165" spans="18:19">
      <c r="R165" s="7"/>
      <c r="S165" s="7"/>
    </row>
    <row r="166" spans="18:19">
      <c r="R166" s="7"/>
      <c r="S166" s="7"/>
    </row>
    <row r="167" spans="18:19">
      <c r="R167" s="7"/>
      <c r="S167" s="7"/>
    </row>
    <row r="168" spans="18:19">
      <c r="R168" s="7"/>
      <c r="S168" s="7"/>
    </row>
    <row r="169" spans="18:19">
      <c r="R169" s="7"/>
      <c r="S169" s="7"/>
    </row>
    <row r="170" spans="18:19">
      <c r="R170" s="7"/>
      <c r="S170" s="7"/>
    </row>
    <row r="171" spans="18:19">
      <c r="R171" s="7"/>
      <c r="S171" s="7"/>
    </row>
    <row r="172" spans="18:19">
      <c r="R172" s="7"/>
      <c r="S172" s="7"/>
    </row>
    <row r="173" spans="18:19">
      <c r="R173" s="7"/>
      <c r="S173" s="7"/>
    </row>
    <row r="174" spans="18:19">
      <c r="R174" s="7"/>
      <c r="S174" s="7"/>
    </row>
    <row r="175" spans="18:19">
      <c r="R175" s="7"/>
      <c r="S175" s="7"/>
    </row>
    <row r="176" spans="18:19">
      <c r="R176" s="7"/>
      <c r="S176" s="7"/>
    </row>
    <row r="177" spans="18:19">
      <c r="R177" s="7"/>
      <c r="S177" s="7"/>
    </row>
    <row r="178" spans="18:19">
      <c r="R178" s="7"/>
      <c r="S178" s="7"/>
    </row>
    <row r="179" spans="18:19">
      <c r="R179" s="7"/>
      <c r="S179" s="7"/>
    </row>
    <row r="180" spans="18:19">
      <c r="R180" s="7"/>
      <c r="S180" s="7"/>
    </row>
    <row r="181" spans="18:19">
      <c r="R181" s="7"/>
      <c r="S181" s="7"/>
    </row>
    <row r="182" spans="18:19">
      <c r="R182" s="7"/>
      <c r="S182" s="7"/>
    </row>
    <row r="183" spans="18:19">
      <c r="R183" s="7"/>
      <c r="S183" s="7"/>
    </row>
    <row r="184" spans="18:19">
      <c r="R184" s="7"/>
      <c r="S184" s="7"/>
    </row>
    <row r="185" spans="18:19">
      <c r="R185" s="7"/>
      <c r="S185" s="7"/>
    </row>
    <row r="186" spans="18:19">
      <c r="R186" s="7"/>
      <c r="S186" s="7"/>
    </row>
    <row r="187" spans="18:19">
      <c r="R187" s="7"/>
      <c r="S187" s="7"/>
    </row>
    <row r="188" spans="18:19">
      <c r="R188" s="7"/>
      <c r="S188" s="7"/>
    </row>
    <row r="189" spans="18:19">
      <c r="R189" s="7"/>
      <c r="S189" s="7"/>
    </row>
    <row r="190" spans="18:19">
      <c r="R190" s="7"/>
      <c r="S190" s="7"/>
    </row>
    <row r="191" spans="18:19">
      <c r="R191" s="7"/>
      <c r="S191" s="7"/>
    </row>
    <row r="192" spans="18:19">
      <c r="R192" s="7"/>
      <c r="S192" s="7"/>
    </row>
    <row r="193" spans="18:19">
      <c r="R193" s="7"/>
      <c r="S193" s="7"/>
    </row>
    <row r="194" spans="18:19">
      <c r="R194" s="7"/>
      <c r="S194" s="7"/>
    </row>
    <row r="195" spans="18:19">
      <c r="R195" s="7"/>
      <c r="S195" s="7"/>
    </row>
    <row r="196" spans="18:19">
      <c r="R196" s="7"/>
      <c r="S196" s="7"/>
    </row>
    <row r="197" spans="18:19">
      <c r="R197" s="7"/>
      <c r="S197" s="7"/>
    </row>
    <row r="198" spans="18:19">
      <c r="R198" s="7"/>
      <c r="S198" s="7"/>
    </row>
    <row r="199" spans="18:19">
      <c r="R199" s="7"/>
      <c r="S199" s="7"/>
    </row>
    <row r="200" spans="18:19">
      <c r="R200" s="7"/>
      <c r="S200" s="7"/>
    </row>
    <row r="201" spans="18:19">
      <c r="R201" s="7"/>
      <c r="S201" s="7"/>
    </row>
    <row r="202" spans="18:19">
      <c r="R202" s="7"/>
      <c r="S202" s="7"/>
    </row>
    <row r="203" spans="18:19">
      <c r="R203" s="7"/>
      <c r="S203" s="7"/>
    </row>
    <row r="204" spans="18:19">
      <c r="R204" s="7"/>
      <c r="S204" s="7"/>
    </row>
    <row r="205" spans="18:19">
      <c r="R205" s="7"/>
      <c r="S205" s="7"/>
    </row>
    <row r="206" spans="18:19">
      <c r="R206" s="7"/>
      <c r="S206" s="7"/>
    </row>
    <row r="207" spans="18:19">
      <c r="R207" s="7"/>
      <c r="S207" s="7"/>
    </row>
    <row r="208" spans="18:19">
      <c r="R208" s="7"/>
      <c r="S208" s="7"/>
    </row>
    <row r="209" spans="18:19">
      <c r="R209" s="7"/>
      <c r="S209" s="7"/>
    </row>
    <row r="210" spans="18:19">
      <c r="R210" s="7"/>
      <c r="S210" s="7"/>
    </row>
    <row r="211" spans="18:19">
      <c r="R211" s="7"/>
      <c r="S211" s="7"/>
    </row>
    <row r="212" spans="18:19">
      <c r="R212" s="7"/>
      <c r="S212" s="7"/>
    </row>
    <row r="213" spans="18:19">
      <c r="R213" s="7"/>
      <c r="S213" s="7"/>
    </row>
    <row r="214" spans="18:19">
      <c r="R214" s="7"/>
      <c r="S214" s="7"/>
    </row>
    <row r="215" spans="18:19">
      <c r="R215" s="7"/>
      <c r="S215" s="7"/>
    </row>
    <row r="216" spans="18:19">
      <c r="R216" s="7"/>
      <c r="S216" s="7"/>
    </row>
    <row r="217" spans="18:19">
      <c r="R217" s="7"/>
      <c r="S217" s="7"/>
    </row>
    <row r="218" spans="18:19">
      <c r="R218" s="7"/>
      <c r="S218" s="7"/>
    </row>
    <row r="219" spans="18:19">
      <c r="R219" s="7"/>
      <c r="S219" s="7"/>
    </row>
    <row r="220" spans="18:19">
      <c r="R220" s="7"/>
      <c r="S220" s="7"/>
    </row>
    <row r="221" spans="18:19">
      <c r="R221" s="7"/>
      <c r="S221" s="7"/>
    </row>
    <row r="222" spans="18:19">
      <c r="R222" s="7"/>
      <c r="S222" s="7"/>
    </row>
    <row r="223" spans="18:19">
      <c r="R223" s="7"/>
      <c r="S223" s="7"/>
    </row>
    <row r="224" spans="18:19">
      <c r="R224" s="7"/>
      <c r="S224" s="7"/>
    </row>
    <row r="225" spans="18:19">
      <c r="R225" s="7"/>
      <c r="S225" s="7"/>
    </row>
    <row r="226" spans="18:19">
      <c r="R226" s="7"/>
      <c r="S226" s="7"/>
    </row>
    <row r="227" spans="18:19">
      <c r="R227" s="7"/>
      <c r="S227" s="7"/>
    </row>
    <row r="228" spans="18:19">
      <c r="R228" s="7"/>
      <c r="S228" s="7"/>
    </row>
    <row r="229" spans="18:19">
      <c r="R229" s="7"/>
      <c r="S229" s="7"/>
    </row>
    <row r="230" spans="18:19">
      <c r="R230" s="7"/>
      <c r="S230" s="7"/>
    </row>
    <row r="231" spans="18:19">
      <c r="R231" s="7"/>
      <c r="S231" s="7"/>
    </row>
    <row r="232" spans="18:19">
      <c r="R232" s="7"/>
      <c r="S232" s="7"/>
    </row>
    <row r="233" spans="18:19">
      <c r="R233" s="7"/>
      <c r="S233" s="7"/>
    </row>
    <row r="234" spans="18:19">
      <c r="R234" s="7"/>
      <c r="S234" s="7"/>
    </row>
    <row r="235" spans="18:19">
      <c r="R235" s="7"/>
      <c r="S235" s="7"/>
    </row>
    <row r="236" spans="18:19">
      <c r="R236" s="7"/>
      <c r="S236" s="7"/>
    </row>
    <row r="237" spans="18:19">
      <c r="R237" s="7"/>
      <c r="S237" s="7"/>
    </row>
    <row r="238" spans="18:19">
      <c r="R238" s="7"/>
      <c r="S238" s="7"/>
    </row>
    <row r="239" spans="18:19">
      <c r="R239" s="7"/>
      <c r="S239" s="7"/>
    </row>
    <row r="240" spans="18:19">
      <c r="R240" s="7"/>
      <c r="S240" s="7"/>
    </row>
    <row r="241" spans="18:19">
      <c r="R241" s="7"/>
      <c r="S241" s="7"/>
    </row>
    <row r="242" spans="18:19">
      <c r="R242" s="7"/>
      <c r="S242" s="7"/>
    </row>
    <row r="243" spans="18:19">
      <c r="R243" s="7"/>
      <c r="S243" s="7"/>
    </row>
    <row r="244" spans="18:19">
      <c r="R244" s="7"/>
      <c r="S244" s="7"/>
    </row>
    <row r="245" spans="18:19">
      <c r="R245" s="7"/>
      <c r="S245" s="7"/>
    </row>
    <row r="246" spans="18:19">
      <c r="R246" s="7"/>
      <c r="S246" s="7"/>
    </row>
    <row r="247" spans="18:19">
      <c r="R247" s="7"/>
      <c r="S247" s="7"/>
    </row>
    <row r="248" spans="18:19">
      <c r="R248" s="7"/>
      <c r="S248" s="7"/>
    </row>
    <row r="249" spans="18:19">
      <c r="R249" s="7"/>
      <c r="S249" s="7"/>
    </row>
    <row r="250" spans="18:19">
      <c r="R250" s="7"/>
      <c r="S250" s="7"/>
    </row>
    <row r="251" spans="18:19">
      <c r="R251" s="7"/>
      <c r="S251" s="7"/>
    </row>
    <row r="252" spans="18:19">
      <c r="R252" s="7"/>
      <c r="S252" s="7"/>
    </row>
    <row r="253" spans="18:19">
      <c r="R253" s="7"/>
      <c r="S253" s="7"/>
    </row>
    <row r="254" spans="18:19">
      <c r="R254" s="7"/>
      <c r="S254" s="7"/>
    </row>
    <row r="255" spans="18:19">
      <c r="R255" s="7"/>
      <c r="S255" s="7"/>
    </row>
    <row r="256" spans="18:19">
      <c r="R256" s="7"/>
      <c r="S256" s="7"/>
    </row>
    <row r="257" spans="18:19">
      <c r="R257" s="7"/>
      <c r="S257" s="7"/>
    </row>
    <row r="258" spans="18:19">
      <c r="R258" s="7"/>
      <c r="S258" s="7"/>
    </row>
    <row r="259" spans="18:19">
      <c r="R259" s="7"/>
      <c r="S259" s="7"/>
    </row>
    <row r="260" spans="18:19">
      <c r="R260" s="7"/>
      <c r="S260" s="7"/>
    </row>
    <row r="261" spans="18:19">
      <c r="R261" s="7"/>
      <c r="S261" s="7"/>
    </row>
    <row r="262" spans="18:19">
      <c r="R262" s="7"/>
      <c r="S262" s="7"/>
    </row>
    <row r="263" spans="18:19">
      <c r="R263" s="7"/>
      <c r="S263" s="7"/>
    </row>
    <row r="264" spans="18:19">
      <c r="R264" s="7"/>
      <c r="S264" s="7"/>
    </row>
    <row r="265" spans="18:19">
      <c r="R265" s="7"/>
      <c r="S265" s="7"/>
    </row>
    <row r="266" spans="18:19">
      <c r="R266" s="7"/>
      <c r="S266" s="7"/>
    </row>
    <row r="267" spans="18:19">
      <c r="R267" s="7"/>
      <c r="S267" s="7"/>
    </row>
    <row r="268" spans="18:19">
      <c r="R268" s="7"/>
      <c r="S268" s="7"/>
    </row>
    <row r="269" spans="18:19">
      <c r="R269" s="7"/>
      <c r="S269" s="7"/>
    </row>
    <row r="270" spans="18:19">
      <c r="R270" s="7"/>
      <c r="S270" s="7"/>
    </row>
    <row r="271" spans="18:19">
      <c r="R271" s="7"/>
      <c r="S271" s="7"/>
    </row>
    <row r="272" spans="18:19">
      <c r="R272" s="7"/>
      <c r="S272" s="7"/>
    </row>
    <row r="273" spans="18:19">
      <c r="R273" s="7"/>
      <c r="S273" s="7"/>
    </row>
    <row r="274" spans="18:19">
      <c r="R274" s="7"/>
      <c r="S274" s="7"/>
    </row>
    <row r="275" spans="18:19">
      <c r="R275" s="7"/>
      <c r="S275" s="7"/>
    </row>
    <row r="276" spans="18:19">
      <c r="R276" s="7"/>
      <c r="S276" s="7"/>
    </row>
    <row r="277" spans="18:19">
      <c r="R277" s="7"/>
      <c r="S277" s="7"/>
    </row>
    <row r="278" spans="18:19">
      <c r="R278" s="7"/>
      <c r="S278" s="7"/>
    </row>
    <row r="279" spans="18:19">
      <c r="R279" s="7"/>
      <c r="S279" s="7"/>
    </row>
    <row r="280" spans="18:19">
      <c r="R280" s="7"/>
      <c r="S280" s="7"/>
    </row>
    <row r="281" spans="18:19">
      <c r="R281" s="7"/>
      <c r="S281" s="7"/>
    </row>
    <row r="282" spans="18:19">
      <c r="R282" s="7"/>
      <c r="S282" s="7"/>
    </row>
    <row r="283" spans="18:19">
      <c r="R283" s="7"/>
      <c r="S283" s="7"/>
    </row>
    <row r="284" spans="18:19">
      <c r="R284" s="7"/>
      <c r="S284" s="7"/>
    </row>
    <row r="285" spans="18:19">
      <c r="R285" s="7"/>
      <c r="S285" s="7"/>
    </row>
    <row r="286" spans="18:19">
      <c r="R286" s="7"/>
      <c r="S286" s="7"/>
    </row>
    <row r="287" spans="18:19">
      <c r="R287" s="7"/>
      <c r="S287" s="7"/>
    </row>
    <row r="288" spans="18:19">
      <c r="R288" s="7"/>
      <c r="S288" s="7"/>
    </row>
    <row r="289" spans="18:19">
      <c r="R289" s="7"/>
      <c r="S289" s="7"/>
    </row>
    <row r="290" spans="18:19">
      <c r="R290" s="7"/>
      <c r="S290" s="7"/>
    </row>
    <row r="291" spans="18:19">
      <c r="R291" s="7"/>
      <c r="S291" s="7"/>
    </row>
    <row r="292" spans="18:19">
      <c r="R292" s="7"/>
      <c r="S292" s="7"/>
    </row>
    <row r="293" spans="18:19">
      <c r="R293" s="7"/>
      <c r="S293" s="7"/>
    </row>
    <row r="294" spans="18:19">
      <c r="R294" s="7"/>
      <c r="S294" s="7"/>
    </row>
    <row r="295" spans="18:19">
      <c r="R295" s="7"/>
      <c r="S295" s="7"/>
    </row>
    <row r="296" spans="18:19">
      <c r="R296" s="7"/>
      <c r="S296" s="7"/>
    </row>
    <row r="297" spans="18:19">
      <c r="R297" s="7"/>
      <c r="S297" s="7"/>
    </row>
    <row r="298" spans="18:19">
      <c r="R298" s="7"/>
      <c r="S298" s="7"/>
    </row>
    <row r="299" spans="18:19">
      <c r="R299" s="7"/>
      <c r="S299" s="7"/>
    </row>
    <row r="300" spans="18:19">
      <c r="R300" s="7"/>
      <c r="S300" s="7"/>
    </row>
    <row r="301" spans="18:19">
      <c r="R301" s="7"/>
      <c r="S301" s="7"/>
    </row>
    <row r="302" spans="18:19">
      <c r="R302" s="7"/>
      <c r="S302" s="7"/>
    </row>
    <row r="303" spans="18:19">
      <c r="R303" s="7"/>
      <c r="S303" s="7"/>
    </row>
    <row r="304" spans="18:19">
      <c r="R304" s="7"/>
      <c r="S304" s="7"/>
    </row>
    <row r="305" spans="18:19">
      <c r="R305" s="7"/>
      <c r="S305" s="7"/>
    </row>
    <row r="306" spans="18:19">
      <c r="R306" s="7"/>
      <c r="S306" s="7"/>
    </row>
    <row r="307" spans="18:19">
      <c r="R307" s="7"/>
      <c r="S307" s="7"/>
    </row>
    <row r="308" spans="18:19">
      <c r="R308" s="7"/>
      <c r="S308" s="7"/>
    </row>
    <row r="309" spans="18:19">
      <c r="R309" s="7"/>
      <c r="S309" s="7"/>
    </row>
    <row r="310" spans="18:19">
      <c r="R310" s="7"/>
      <c r="S310" s="7"/>
    </row>
    <row r="311" spans="18:19">
      <c r="R311" s="7"/>
      <c r="S311" s="7"/>
    </row>
    <row r="312" spans="18:19">
      <c r="R312" s="7"/>
      <c r="S312" s="7"/>
    </row>
    <row r="313" spans="18:19">
      <c r="R313" s="7"/>
      <c r="S313" s="7"/>
    </row>
    <row r="314" spans="18:19">
      <c r="R314" s="7"/>
      <c r="S314" s="7"/>
    </row>
    <row r="315" spans="18:19">
      <c r="R315" s="7"/>
      <c r="S315" s="7"/>
    </row>
    <row r="316" spans="18:19">
      <c r="R316" s="7"/>
      <c r="S316" s="7"/>
    </row>
    <row r="317" spans="18:19">
      <c r="R317" s="7"/>
      <c r="S317" s="7"/>
    </row>
    <row r="318" spans="18:19">
      <c r="R318" s="7"/>
      <c r="S318" s="7"/>
    </row>
    <row r="319" spans="18:19">
      <c r="R319" s="7"/>
      <c r="S319" s="7"/>
    </row>
    <row r="320" spans="18:19">
      <c r="R320" s="7"/>
      <c r="S320" s="7"/>
    </row>
    <row r="321" spans="18:19">
      <c r="R321" s="7"/>
      <c r="S321" s="7"/>
    </row>
    <row r="322" spans="18:19">
      <c r="R322" s="7"/>
      <c r="S322" s="7"/>
    </row>
    <row r="323" spans="18:19">
      <c r="R323" s="7"/>
      <c r="S323" s="7"/>
    </row>
    <row r="324" spans="18:19">
      <c r="R324" s="7"/>
      <c r="S324" s="7"/>
    </row>
    <row r="325" spans="18:19">
      <c r="R325" s="7"/>
      <c r="S325" s="7"/>
    </row>
    <row r="326" spans="18:19">
      <c r="R326" s="7"/>
      <c r="S326" s="7"/>
    </row>
    <row r="327" spans="18:19">
      <c r="R327" s="7"/>
      <c r="S327" s="7"/>
    </row>
    <row r="328" spans="18:19">
      <c r="R328" s="7"/>
      <c r="S328" s="7"/>
    </row>
    <row r="329" spans="18:19">
      <c r="R329" s="7"/>
      <c r="S329" s="7"/>
    </row>
    <row r="330" spans="18:19">
      <c r="R330" s="7"/>
      <c r="S330" s="7"/>
    </row>
    <row r="331" spans="18:19">
      <c r="R331" s="7"/>
      <c r="S331" s="7"/>
    </row>
    <row r="332" spans="18:19">
      <c r="R332" s="7"/>
      <c r="S332" s="7"/>
    </row>
    <row r="333" spans="18:19">
      <c r="R333" s="7"/>
      <c r="S333" s="7"/>
    </row>
    <row r="334" spans="18:19">
      <c r="R334" s="7"/>
      <c r="S334" s="7"/>
    </row>
    <row r="335" spans="18:19">
      <c r="R335" s="7"/>
      <c r="S335" s="7"/>
    </row>
    <row r="336" spans="18:19">
      <c r="R336" s="7"/>
      <c r="S336" s="7"/>
    </row>
    <row r="337" spans="18:19">
      <c r="R337" s="7"/>
      <c r="S337" s="7"/>
    </row>
    <row r="338" spans="18:19">
      <c r="R338" s="7"/>
      <c r="S338" s="7"/>
    </row>
    <row r="339" spans="18:19">
      <c r="R339" s="7"/>
      <c r="S339" s="7"/>
    </row>
    <row r="340" spans="18:19">
      <c r="R340" s="7"/>
      <c r="S340" s="7"/>
    </row>
    <row r="341" spans="18:19">
      <c r="R341" s="7"/>
      <c r="S341" s="7"/>
    </row>
    <row r="342" spans="18:19">
      <c r="R342" s="7"/>
      <c r="S342" s="7"/>
    </row>
    <row r="343" spans="18:19">
      <c r="R343" s="7"/>
      <c r="S343" s="7"/>
    </row>
    <row r="344" spans="18:19">
      <c r="R344" s="7"/>
      <c r="S344" s="7"/>
    </row>
    <row r="345" spans="18:19">
      <c r="R345" s="7"/>
      <c r="S345" s="7"/>
    </row>
    <row r="346" spans="18:19">
      <c r="R346" s="7"/>
      <c r="S346" s="7"/>
    </row>
    <row r="347" spans="18:19">
      <c r="R347" s="7"/>
      <c r="S347" s="7"/>
    </row>
    <row r="348" spans="18:19">
      <c r="R348" s="7"/>
      <c r="S348" s="7"/>
    </row>
    <row r="349" spans="18:19">
      <c r="R349" s="7"/>
      <c r="S349" s="7"/>
    </row>
    <row r="350" spans="18:19">
      <c r="R350" s="7"/>
      <c r="S350" s="7"/>
    </row>
    <row r="351" spans="18:19">
      <c r="R351" s="7"/>
      <c r="S351" s="7"/>
    </row>
    <row r="352" spans="18:19">
      <c r="R352" s="7"/>
      <c r="S352" s="7"/>
    </row>
    <row r="353" spans="18:19">
      <c r="R353" s="7"/>
      <c r="S353" s="7"/>
    </row>
    <row r="354" spans="18:19">
      <c r="R354" s="7"/>
      <c r="S354" s="7"/>
    </row>
    <row r="355" spans="18:19">
      <c r="R355" s="7"/>
      <c r="S355" s="7"/>
    </row>
    <row r="356" spans="18:19">
      <c r="R356" s="7"/>
      <c r="S356" s="7"/>
    </row>
    <row r="357" spans="18:19">
      <c r="R357" s="7"/>
      <c r="S357" s="7"/>
    </row>
    <row r="358" spans="18:19">
      <c r="R358" s="7"/>
      <c r="S358" s="7"/>
    </row>
    <row r="359" spans="18:19">
      <c r="R359" s="7"/>
      <c r="S359" s="7"/>
    </row>
    <row r="360" spans="18:19">
      <c r="R360" s="7"/>
      <c r="S360" s="7"/>
    </row>
    <row r="361" spans="18:19">
      <c r="R361" s="7"/>
      <c r="S361" s="7"/>
    </row>
    <row r="362" spans="18:19">
      <c r="R362" s="7"/>
      <c r="S362" s="7"/>
    </row>
    <row r="363" spans="18:19">
      <c r="R363" s="7"/>
      <c r="S363" s="7"/>
    </row>
    <row r="364" spans="18:19">
      <c r="R364" s="7"/>
      <c r="S364" s="7"/>
    </row>
    <row r="365" spans="18:19">
      <c r="R365" s="7"/>
      <c r="S365" s="7"/>
    </row>
    <row r="366" spans="18:19">
      <c r="R366" s="7"/>
      <c r="S366" s="7"/>
    </row>
    <row r="367" spans="18:19">
      <c r="R367" s="7"/>
      <c r="S367" s="7"/>
    </row>
    <row r="368" spans="18:19">
      <c r="R368" s="7"/>
      <c r="S368" s="7"/>
    </row>
    <row r="369" spans="18:19">
      <c r="R369" s="7"/>
      <c r="S369" s="7"/>
    </row>
    <row r="370" spans="18:19">
      <c r="R370" s="7"/>
      <c r="S370" s="7"/>
    </row>
    <row r="371" spans="18:19">
      <c r="R371" s="7"/>
      <c r="S371" s="7"/>
    </row>
    <row r="372" spans="18:19">
      <c r="R372" s="7"/>
      <c r="S372" s="7"/>
    </row>
    <row r="373" spans="18:19">
      <c r="R373" s="7"/>
      <c r="S373" s="7"/>
    </row>
    <row r="374" spans="18:19">
      <c r="R374" s="7"/>
      <c r="S374" s="7"/>
    </row>
    <row r="375" spans="18:19">
      <c r="R375" s="7"/>
      <c r="S375" s="7"/>
    </row>
    <row r="376" spans="18:19">
      <c r="R376" s="7"/>
      <c r="S376" s="7"/>
    </row>
    <row r="377" spans="18:19">
      <c r="R377" s="7"/>
      <c r="S377" s="7"/>
    </row>
    <row r="378" spans="18:19">
      <c r="R378" s="7"/>
      <c r="S378" s="7"/>
    </row>
    <row r="379" spans="18:19">
      <c r="R379" s="7"/>
      <c r="S379" s="7"/>
    </row>
    <row r="380" spans="18:19">
      <c r="R380" s="7"/>
      <c r="S380" s="7"/>
    </row>
    <row r="381" spans="18:19">
      <c r="R381" s="7"/>
      <c r="S381" s="7"/>
    </row>
    <row r="382" spans="18:19">
      <c r="R382" s="7"/>
      <c r="S382" s="7"/>
    </row>
    <row r="383" spans="18:19">
      <c r="R383" s="7"/>
      <c r="S383" s="7"/>
    </row>
    <row r="384" spans="18:19">
      <c r="R384" s="7"/>
      <c r="S384" s="7"/>
    </row>
    <row r="385" spans="18:19">
      <c r="R385" s="7"/>
      <c r="S385" s="7"/>
    </row>
    <row r="386" spans="18:19">
      <c r="R386" s="7"/>
      <c r="S386" s="7"/>
    </row>
    <row r="387" spans="18:19">
      <c r="R387" s="7"/>
      <c r="S387" s="7"/>
    </row>
    <row r="388" spans="18:19">
      <c r="R388" s="7"/>
      <c r="S388" s="7"/>
    </row>
    <row r="389" spans="18:19">
      <c r="R389" s="7"/>
      <c r="S389" s="7"/>
    </row>
    <row r="390" spans="18:19">
      <c r="R390" s="7"/>
      <c r="S390" s="7"/>
    </row>
    <row r="391" spans="18:19">
      <c r="R391" s="7"/>
      <c r="S391" s="7"/>
    </row>
    <row r="392" spans="18:19">
      <c r="R392" s="7"/>
      <c r="S392" s="7"/>
    </row>
    <row r="393" spans="18:19">
      <c r="R393" s="7"/>
      <c r="S393" s="7"/>
    </row>
    <row r="394" spans="18:19">
      <c r="R394" s="7"/>
      <c r="S394" s="7"/>
    </row>
    <row r="395" spans="18:19">
      <c r="R395" s="7"/>
      <c r="S395" s="7"/>
    </row>
    <row r="396" spans="18:19">
      <c r="R396" s="7"/>
      <c r="S396" s="7"/>
    </row>
    <row r="397" spans="18:19">
      <c r="R397" s="7"/>
      <c r="S397" s="7"/>
    </row>
    <row r="398" spans="18:19">
      <c r="R398" s="7"/>
      <c r="S398" s="7"/>
    </row>
    <row r="399" spans="18:19">
      <c r="R399" s="7"/>
      <c r="S399" s="7"/>
    </row>
    <row r="400" spans="18:19">
      <c r="R400" s="7"/>
      <c r="S400" s="7"/>
    </row>
    <row r="401" spans="18:19">
      <c r="R401" s="7"/>
      <c r="S401" s="7"/>
    </row>
    <row r="402" spans="18:19">
      <c r="R402" s="7"/>
      <c r="S402" s="7"/>
    </row>
    <row r="403" spans="18:19">
      <c r="R403" s="7"/>
      <c r="S403" s="7"/>
    </row>
    <row r="404" spans="18:19">
      <c r="R404" s="7"/>
      <c r="S404" s="7"/>
    </row>
    <row r="405" spans="18:19">
      <c r="R405" s="7"/>
      <c r="S405" s="7"/>
    </row>
    <row r="406" spans="18:19">
      <c r="R406" s="7"/>
      <c r="S406" s="7"/>
    </row>
    <row r="407" spans="18:19">
      <c r="R407" s="7"/>
      <c r="S407" s="7"/>
    </row>
    <row r="408" spans="18:19">
      <c r="R408" s="7"/>
      <c r="S408" s="7"/>
    </row>
    <row r="409" spans="18:19">
      <c r="R409" s="7"/>
      <c r="S409" s="7"/>
    </row>
    <row r="410" spans="18:19">
      <c r="R410" s="7"/>
      <c r="S410" s="7"/>
    </row>
    <row r="411" spans="18:19">
      <c r="R411" s="7"/>
      <c r="S411" s="7"/>
    </row>
    <row r="412" spans="18:19">
      <c r="R412" s="7"/>
      <c r="S412" s="7"/>
    </row>
    <row r="413" spans="18:19">
      <c r="R413" s="7"/>
      <c r="S413" s="7"/>
    </row>
    <row r="414" spans="18:19">
      <c r="R414" s="7"/>
      <c r="S414" s="7"/>
    </row>
    <row r="415" spans="18:19">
      <c r="R415" s="7"/>
      <c r="S415" s="7"/>
    </row>
    <row r="416" spans="18:19">
      <c r="R416" s="7"/>
      <c r="S416" s="7"/>
    </row>
    <row r="417" spans="18:19">
      <c r="R417" s="7"/>
      <c r="S417" s="7"/>
    </row>
    <row r="418" spans="18:19">
      <c r="R418" s="7"/>
      <c r="S418" s="7"/>
    </row>
    <row r="419" spans="18:19">
      <c r="R419" s="7"/>
      <c r="S419" s="7"/>
    </row>
    <row r="420" spans="18:19">
      <c r="R420" s="7"/>
      <c r="S420" s="7"/>
    </row>
    <row r="421" spans="18:19">
      <c r="R421" s="7"/>
      <c r="S421" s="7"/>
    </row>
    <row r="422" spans="18:19">
      <c r="R422" s="7"/>
      <c r="S422" s="7"/>
    </row>
    <row r="423" spans="18:19">
      <c r="R423" s="7"/>
      <c r="S423" s="7"/>
    </row>
    <row r="424" spans="18:19">
      <c r="R424" s="7"/>
      <c r="S424" s="7"/>
    </row>
    <row r="425" spans="18:19">
      <c r="R425" s="7"/>
      <c r="S425" s="7"/>
    </row>
    <row r="426" spans="18:19">
      <c r="R426" s="7"/>
      <c r="S426" s="7"/>
    </row>
    <row r="427" spans="18:19">
      <c r="R427" s="7"/>
      <c r="S427" s="7"/>
    </row>
    <row r="428" spans="18:19">
      <c r="R428" s="7"/>
      <c r="S428" s="7"/>
    </row>
    <row r="429" spans="18:19">
      <c r="R429" s="7"/>
      <c r="S429" s="7"/>
    </row>
    <row r="430" spans="18:19">
      <c r="R430" s="7"/>
      <c r="S430" s="7"/>
    </row>
    <row r="431" spans="18:19">
      <c r="R431" s="7"/>
      <c r="S431" s="7"/>
    </row>
    <row r="432" spans="18:19">
      <c r="R432" s="7"/>
      <c r="S432" s="7"/>
    </row>
    <row r="433" spans="18:19">
      <c r="R433" s="7"/>
      <c r="S433" s="7"/>
    </row>
    <row r="434" spans="18:19">
      <c r="R434" s="7"/>
      <c r="S434" s="7"/>
    </row>
    <row r="435" spans="18:19">
      <c r="R435" s="7"/>
      <c r="S435" s="7"/>
    </row>
    <row r="436" spans="18:19">
      <c r="R436" s="7"/>
      <c r="S436" s="7"/>
    </row>
    <row r="437" spans="18:19">
      <c r="R437" s="7"/>
      <c r="S437" s="7"/>
    </row>
    <row r="438" spans="18:19">
      <c r="R438" s="7"/>
      <c r="S438" s="7"/>
    </row>
    <row r="439" spans="18:19">
      <c r="R439" s="7"/>
      <c r="S439" s="7"/>
    </row>
    <row r="440" spans="18:19">
      <c r="R440" s="7"/>
      <c r="S440" s="7"/>
    </row>
    <row r="441" spans="18:19">
      <c r="R441" s="7"/>
      <c r="S441" s="7"/>
    </row>
    <row r="442" spans="18:19">
      <c r="R442" s="7"/>
      <c r="S442" s="7"/>
    </row>
    <row r="443" spans="18:19">
      <c r="R443" s="7"/>
      <c r="S443" s="7"/>
    </row>
    <row r="444" spans="18:19">
      <c r="R444" s="7"/>
      <c r="S444" s="7"/>
    </row>
    <row r="445" spans="18:19">
      <c r="R445" s="7"/>
      <c r="S445" s="7"/>
    </row>
    <row r="446" spans="18:19">
      <c r="R446" s="7"/>
      <c r="S446" s="7"/>
    </row>
    <row r="447" spans="18:19">
      <c r="R447" s="7"/>
      <c r="S447" s="7"/>
    </row>
    <row r="448" spans="18:19">
      <c r="R448" s="7"/>
      <c r="S448" s="7"/>
    </row>
    <row r="449" spans="18:19">
      <c r="R449" s="7"/>
      <c r="S449" s="7"/>
    </row>
    <row r="450" spans="18:19">
      <c r="R450" s="7"/>
      <c r="S450" s="7"/>
    </row>
    <row r="451" spans="18:19">
      <c r="R451" s="7"/>
      <c r="S451" s="7"/>
    </row>
    <row r="452" spans="18:19">
      <c r="R452" s="7"/>
      <c r="S452" s="7"/>
    </row>
    <row r="453" spans="18:19">
      <c r="R453" s="7"/>
      <c r="S453" s="7"/>
    </row>
    <row r="454" spans="18:19">
      <c r="R454" s="7"/>
      <c r="S454" s="7"/>
    </row>
    <row r="455" spans="18:19">
      <c r="R455" s="7"/>
      <c r="S455" s="7"/>
    </row>
    <row r="456" spans="18:19">
      <c r="R456" s="7"/>
      <c r="S456" s="7"/>
    </row>
    <row r="457" spans="18:19">
      <c r="R457" s="7"/>
      <c r="S457" s="7"/>
    </row>
    <row r="458" spans="18:19">
      <c r="R458" s="7"/>
      <c r="S458" s="7"/>
    </row>
    <row r="459" spans="18:19">
      <c r="R459" s="7"/>
      <c r="S459" s="7"/>
    </row>
    <row r="460" spans="18:19">
      <c r="R460" s="7"/>
      <c r="S460" s="7"/>
    </row>
    <row r="461" spans="18:19">
      <c r="R461" s="7"/>
      <c r="S461" s="7"/>
    </row>
    <row r="462" spans="18:19">
      <c r="R462" s="7"/>
      <c r="S462" s="7"/>
    </row>
    <row r="463" spans="18:19">
      <c r="R463" s="7"/>
      <c r="S463" s="7"/>
    </row>
    <row r="464" spans="18:19">
      <c r="R464" s="7"/>
      <c r="S464" s="7"/>
    </row>
    <row r="465" spans="18:19">
      <c r="R465" s="7"/>
      <c r="S465" s="7"/>
    </row>
    <row r="466" spans="18:19">
      <c r="R466" s="7"/>
      <c r="S466" s="7"/>
    </row>
    <row r="467" spans="18:19">
      <c r="R467" s="7"/>
      <c r="S467" s="7"/>
    </row>
    <row r="468" spans="18:19">
      <c r="R468" s="7"/>
      <c r="S468" s="7"/>
    </row>
    <row r="469" spans="18:19">
      <c r="R469" s="7"/>
      <c r="S469" s="7"/>
    </row>
    <row r="470" spans="18:19">
      <c r="R470" s="7"/>
      <c r="S470" s="7"/>
    </row>
    <row r="471" spans="18:19">
      <c r="R471" s="7"/>
      <c r="S471" s="7"/>
    </row>
    <row r="472" spans="18:19">
      <c r="R472" s="7"/>
      <c r="S472" s="7"/>
    </row>
    <row r="473" spans="18:19">
      <c r="R473" s="7"/>
      <c r="S473" s="7"/>
    </row>
    <row r="474" spans="18:19">
      <c r="R474" s="7"/>
      <c r="S474" s="7"/>
    </row>
    <row r="475" spans="18:19">
      <c r="R475" s="7"/>
      <c r="S475" s="7"/>
    </row>
    <row r="476" spans="18:19">
      <c r="R476" s="7"/>
      <c r="S476" s="7"/>
    </row>
    <row r="477" spans="18:19">
      <c r="R477" s="7"/>
      <c r="S477" s="7"/>
    </row>
    <row r="478" spans="18:19">
      <c r="R478" s="7"/>
      <c r="S478" s="7"/>
    </row>
    <row r="479" spans="18:19">
      <c r="R479" s="7"/>
      <c r="S479" s="7"/>
    </row>
    <row r="480" spans="18:19">
      <c r="R480" s="7"/>
      <c r="S480" s="7"/>
    </row>
    <row r="481" spans="18:19">
      <c r="R481" s="7"/>
      <c r="S481" s="7"/>
    </row>
    <row r="482" spans="18:19">
      <c r="R482" s="7"/>
      <c r="S482" s="7"/>
    </row>
    <row r="483" spans="18:19">
      <c r="R483" s="7"/>
      <c r="S483" s="7"/>
    </row>
    <row r="484" spans="18:19">
      <c r="R484" s="7"/>
      <c r="S484" s="7"/>
    </row>
    <row r="485" spans="18:19">
      <c r="R485" s="7"/>
      <c r="S485" s="7"/>
    </row>
    <row r="486" spans="18:19">
      <c r="R486" s="7"/>
      <c r="S486" s="7"/>
    </row>
    <row r="487" spans="18:19">
      <c r="R487" s="7"/>
      <c r="S487" s="7"/>
    </row>
    <row r="488" spans="18:19">
      <c r="R488" s="7"/>
      <c r="S488" s="7"/>
    </row>
    <row r="489" spans="18:19">
      <c r="R489" s="7"/>
      <c r="S489" s="7"/>
    </row>
    <row r="490" spans="18:19">
      <c r="R490" s="7"/>
      <c r="S490" s="7"/>
    </row>
    <row r="491" spans="18:19">
      <c r="R491" s="7"/>
      <c r="S491" s="7"/>
    </row>
    <row r="492" spans="18:19">
      <c r="R492" s="7"/>
      <c r="S492" s="7"/>
    </row>
    <row r="493" spans="18:19">
      <c r="R493" s="7"/>
      <c r="S493" s="7"/>
    </row>
    <row r="494" spans="18:19">
      <c r="R494" s="7"/>
      <c r="S494" s="7"/>
    </row>
    <row r="495" spans="18:19">
      <c r="R495" s="7"/>
      <c r="S495" s="7"/>
    </row>
    <row r="496" spans="18:19">
      <c r="R496" s="7"/>
      <c r="S496" s="7"/>
    </row>
    <row r="497" spans="18:19">
      <c r="R497" s="7"/>
      <c r="S497" s="7"/>
    </row>
    <row r="498" spans="18:19">
      <c r="R498" s="7"/>
      <c r="S498" s="7"/>
    </row>
    <row r="499" spans="18:19">
      <c r="R499" s="7"/>
      <c r="S499" s="7"/>
    </row>
    <row r="500" spans="18:19">
      <c r="R500" s="7"/>
      <c r="S500" s="7"/>
    </row>
    <row r="501" spans="18:19">
      <c r="R501" s="7"/>
      <c r="S501" s="7"/>
    </row>
    <row r="502" spans="18:19">
      <c r="R502" s="7"/>
      <c r="S502" s="7"/>
    </row>
    <row r="503" spans="18:19">
      <c r="R503" s="7"/>
      <c r="S503" s="7"/>
    </row>
    <row r="504" spans="18:19">
      <c r="R504" s="7"/>
      <c r="S504" s="7"/>
    </row>
    <row r="505" spans="18:19">
      <c r="R505" s="7"/>
      <c r="S505" s="7"/>
    </row>
    <row r="506" spans="18:19">
      <c r="R506" s="7"/>
      <c r="S506" s="7"/>
    </row>
    <row r="507" spans="18:19">
      <c r="R507" s="7"/>
      <c r="S507" s="7"/>
    </row>
    <row r="508" spans="18:19">
      <c r="R508" s="7"/>
      <c r="S508" s="7"/>
    </row>
    <row r="509" spans="18:19">
      <c r="R509" s="7"/>
      <c r="S509" s="7"/>
    </row>
    <row r="510" spans="18:19">
      <c r="R510" s="7"/>
      <c r="S510" s="7"/>
    </row>
    <row r="511" spans="18:19">
      <c r="R511" s="7"/>
      <c r="S511" s="7"/>
    </row>
    <row r="512" spans="18:19">
      <c r="R512" s="7"/>
      <c r="S512" s="7"/>
    </row>
    <row r="513" spans="18:19">
      <c r="R513" s="7"/>
      <c r="S513" s="7"/>
    </row>
    <row r="514" spans="18:19">
      <c r="R514" s="7"/>
      <c r="S514" s="7"/>
    </row>
    <row r="515" spans="18:19">
      <c r="R515" s="7"/>
      <c r="S515" s="7"/>
    </row>
    <row r="516" spans="18:19">
      <c r="R516" s="7"/>
      <c r="S516" s="7"/>
    </row>
    <row r="517" spans="18:19">
      <c r="R517" s="7"/>
      <c r="S517" s="7"/>
    </row>
    <row r="518" spans="18:19">
      <c r="R518" s="7"/>
      <c r="S518" s="7"/>
    </row>
    <row r="519" spans="18:19">
      <c r="R519" s="7"/>
      <c r="S519" s="7"/>
    </row>
    <row r="520" spans="18:19">
      <c r="R520" s="7"/>
      <c r="S520" s="7"/>
    </row>
    <row r="521" spans="18:19">
      <c r="R521" s="7"/>
      <c r="S521" s="7"/>
    </row>
    <row r="522" spans="18:19">
      <c r="R522" s="7"/>
      <c r="S522" s="7"/>
    </row>
    <row r="523" spans="18:19">
      <c r="R523" s="7"/>
      <c r="S523" s="7"/>
    </row>
    <row r="524" spans="18:19">
      <c r="R524" s="7"/>
      <c r="S524" s="7"/>
    </row>
    <row r="525" spans="18:19">
      <c r="R525" s="7"/>
      <c r="S525" s="7"/>
    </row>
    <row r="526" spans="18:19">
      <c r="R526" s="7"/>
      <c r="S526" s="7"/>
    </row>
    <row r="527" spans="18:19">
      <c r="R527" s="7"/>
      <c r="S527" s="7"/>
    </row>
    <row r="528" spans="18:19">
      <c r="R528" s="7"/>
      <c r="S528" s="7"/>
    </row>
    <row r="529" spans="18:19">
      <c r="R529" s="7"/>
      <c r="S529" s="7"/>
    </row>
    <row r="530" spans="18:19">
      <c r="R530" s="7"/>
      <c r="S530" s="7"/>
    </row>
    <row r="531" spans="18:19">
      <c r="R531" s="7"/>
      <c r="S531" s="7"/>
    </row>
    <row r="532" spans="18:19">
      <c r="R532" s="7"/>
      <c r="S532" s="7"/>
    </row>
    <row r="533" spans="18:19">
      <c r="R533" s="7"/>
      <c r="S533" s="7"/>
    </row>
    <row r="534" spans="18:19">
      <c r="R534" s="7"/>
      <c r="S534" s="7"/>
    </row>
    <row r="535" spans="18:19">
      <c r="R535" s="7"/>
      <c r="S535" s="7"/>
    </row>
    <row r="536" spans="18:19">
      <c r="R536" s="7"/>
      <c r="S536" s="7"/>
    </row>
    <row r="537" spans="18:19">
      <c r="R537" s="7"/>
      <c r="S537" s="7"/>
    </row>
    <row r="538" spans="18:19">
      <c r="R538" s="7"/>
      <c r="S538" s="7"/>
    </row>
    <row r="539" spans="18:19">
      <c r="R539" s="7"/>
      <c r="S539" s="7"/>
    </row>
    <row r="540" spans="18:19">
      <c r="R540" s="7"/>
      <c r="S540" s="7"/>
    </row>
    <row r="541" spans="18:19">
      <c r="R541" s="7"/>
      <c r="S541" s="7"/>
    </row>
    <row r="542" spans="18:19">
      <c r="R542" s="7"/>
      <c r="S542" s="7"/>
    </row>
    <row r="543" spans="18:19">
      <c r="R543" s="7"/>
      <c r="S543" s="7"/>
    </row>
    <row r="544" spans="18:19">
      <c r="R544" s="7"/>
      <c r="S544" s="7"/>
    </row>
    <row r="545" spans="18:19">
      <c r="R545" s="7"/>
      <c r="S545" s="7"/>
    </row>
    <row r="546" spans="18:19">
      <c r="R546" s="7"/>
      <c r="S546" s="7"/>
    </row>
    <row r="547" spans="18:19">
      <c r="R547" s="7"/>
      <c r="S547" s="7"/>
    </row>
    <row r="548" spans="18:19">
      <c r="R548" s="7"/>
      <c r="S548" s="7"/>
    </row>
    <row r="549" spans="18:19">
      <c r="R549" s="7"/>
      <c r="S549" s="7"/>
    </row>
    <row r="550" spans="18:19">
      <c r="R550" s="7"/>
      <c r="S550" s="7"/>
    </row>
    <row r="551" spans="18:19">
      <c r="R551" s="7"/>
      <c r="S551" s="7"/>
    </row>
    <row r="552" spans="18:19">
      <c r="R552" s="7"/>
      <c r="S552" s="7"/>
    </row>
    <row r="553" spans="18:19">
      <c r="R553" s="7"/>
      <c r="S553" s="7"/>
    </row>
    <row r="554" spans="18:19">
      <c r="R554" s="7"/>
      <c r="S554" s="7"/>
    </row>
    <row r="555" spans="18:19">
      <c r="R555" s="7"/>
      <c r="S555" s="7"/>
    </row>
    <row r="556" spans="18:19">
      <c r="R556" s="7"/>
      <c r="S556" s="7"/>
    </row>
    <row r="557" spans="18:19">
      <c r="R557" s="7"/>
      <c r="S557" s="7"/>
    </row>
    <row r="558" spans="18:19">
      <c r="R558" s="7"/>
      <c r="S558" s="7"/>
    </row>
    <row r="559" spans="18:19">
      <c r="R559" s="7"/>
      <c r="S559" s="7"/>
    </row>
    <row r="560" spans="18:19">
      <c r="R560" s="7"/>
      <c r="S560" s="7"/>
    </row>
    <row r="561" spans="18:19">
      <c r="R561" s="7"/>
      <c r="S561" s="7"/>
    </row>
    <row r="562" spans="18:19">
      <c r="R562" s="7"/>
      <c r="S562" s="7"/>
    </row>
    <row r="563" spans="18:19">
      <c r="R563" s="7"/>
      <c r="S563" s="7"/>
    </row>
    <row r="564" spans="18:19">
      <c r="R564" s="7"/>
      <c r="S564" s="7"/>
    </row>
    <row r="565" spans="18:19">
      <c r="R565" s="7"/>
      <c r="S565" s="7"/>
    </row>
    <row r="566" spans="18:19">
      <c r="R566" s="7"/>
      <c r="S566" s="7"/>
    </row>
    <row r="567" spans="18:19">
      <c r="R567" s="7"/>
      <c r="S567" s="7"/>
    </row>
    <row r="568" spans="18:19">
      <c r="R568" s="7"/>
      <c r="S568" s="7"/>
    </row>
    <row r="569" spans="18:19">
      <c r="R569" s="7"/>
      <c r="S569" s="7"/>
    </row>
    <row r="570" spans="18:19">
      <c r="R570" s="7"/>
      <c r="S570" s="7"/>
    </row>
    <row r="571" spans="18:19">
      <c r="R571" s="7"/>
      <c r="S571" s="7"/>
    </row>
    <row r="572" spans="18:19">
      <c r="R572" s="7"/>
      <c r="S572" s="7"/>
    </row>
    <row r="573" spans="18:19">
      <c r="R573" s="7"/>
      <c r="S573" s="7"/>
    </row>
    <row r="574" spans="18:19">
      <c r="R574" s="7"/>
      <c r="S574" s="7"/>
    </row>
    <row r="575" spans="18:19">
      <c r="R575" s="7"/>
      <c r="S575" s="7"/>
    </row>
    <row r="576" spans="18:19">
      <c r="R576" s="7"/>
      <c r="S576" s="7"/>
    </row>
    <row r="577" spans="18:19">
      <c r="R577" s="7"/>
      <c r="S577" s="7"/>
    </row>
    <row r="578" spans="18:19">
      <c r="R578" s="7"/>
      <c r="S578" s="7"/>
    </row>
    <row r="579" spans="18:19">
      <c r="R579" s="7"/>
      <c r="S579" s="7"/>
    </row>
    <row r="580" spans="18:19">
      <c r="R580" s="7"/>
      <c r="S580" s="7"/>
    </row>
    <row r="581" spans="18:19">
      <c r="R581" s="7"/>
      <c r="S581" s="7"/>
    </row>
    <row r="582" spans="18:19">
      <c r="R582" s="7"/>
      <c r="S582" s="7"/>
    </row>
    <row r="583" spans="18:19">
      <c r="R583" s="7"/>
      <c r="S583" s="7"/>
    </row>
    <row r="584" spans="18:19">
      <c r="R584" s="7"/>
      <c r="S584" s="7"/>
    </row>
    <row r="585" spans="18:19">
      <c r="R585" s="7"/>
      <c r="S585" s="7"/>
    </row>
    <row r="586" spans="18:19">
      <c r="R586" s="7"/>
      <c r="S586" s="7"/>
    </row>
    <row r="587" spans="18:19">
      <c r="R587" s="7"/>
      <c r="S587" s="7"/>
    </row>
    <row r="588" spans="18:19">
      <c r="R588" s="7"/>
      <c r="S588" s="7"/>
    </row>
    <row r="589" spans="18:19">
      <c r="R589" s="7"/>
      <c r="S589" s="7"/>
    </row>
    <row r="590" spans="18:19">
      <c r="R590" s="7"/>
      <c r="S590" s="7"/>
    </row>
    <row r="591" spans="18:19">
      <c r="R591" s="7"/>
      <c r="S591" s="7"/>
    </row>
    <row r="592" spans="18:19">
      <c r="R592" s="7"/>
      <c r="S592" s="7"/>
    </row>
    <row r="593" spans="18:19">
      <c r="R593" s="7"/>
      <c r="S593" s="7"/>
    </row>
    <row r="594" spans="18:19">
      <c r="R594" s="7"/>
      <c r="S594" s="7"/>
    </row>
    <row r="595" spans="18:19">
      <c r="R595" s="7"/>
      <c r="S595" s="7"/>
    </row>
    <row r="596" spans="18:19">
      <c r="R596" s="7"/>
      <c r="S596" s="7"/>
    </row>
    <row r="597" spans="18:19">
      <c r="R597" s="7"/>
      <c r="S597" s="7"/>
    </row>
    <row r="598" spans="18:19">
      <c r="R598" s="7"/>
      <c r="S598" s="7"/>
    </row>
    <row r="599" spans="18:19">
      <c r="R599" s="7"/>
      <c r="S599" s="7"/>
    </row>
    <row r="600" spans="18:19">
      <c r="R600" s="7"/>
      <c r="S600" s="7"/>
    </row>
    <row r="601" spans="18:19">
      <c r="R601" s="7"/>
      <c r="S601" s="7"/>
    </row>
    <row r="602" spans="18:19">
      <c r="R602" s="7"/>
      <c r="S602" s="7"/>
    </row>
    <row r="603" spans="18:19">
      <c r="R603" s="7"/>
      <c r="S603" s="7"/>
    </row>
    <row r="604" spans="18:19">
      <c r="R604" s="7"/>
      <c r="S604" s="7"/>
    </row>
    <row r="605" spans="18:19">
      <c r="R605" s="7"/>
      <c r="S605" s="7"/>
    </row>
    <row r="606" spans="18:19">
      <c r="R606" s="7"/>
      <c r="S606" s="7"/>
    </row>
    <row r="607" spans="18:19">
      <c r="R607" s="7"/>
      <c r="S607" s="7"/>
    </row>
    <row r="608" spans="18:19">
      <c r="R608" s="7"/>
      <c r="S608" s="7"/>
    </row>
    <row r="609" spans="18:19">
      <c r="R609" s="7"/>
      <c r="S609" s="7"/>
    </row>
    <row r="610" spans="18:19">
      <c r="R610" s="7"/>
      <c r="S610" s="7"/>
    </row>
    <row r="611" spans="18:19">
      <c r="R611" s="7"/>
      <c r="S611" s="7"/>
    </row>
    <row r="612" spans="18:19">
      <c r="R612" s="7"/>
      <c r="S612" s="7"/>
    </row>
    <row r="613" spans="18:19">
      <c r="R613" s="7"/>
      <c r="S613" s="7"/>
    </row>
    <row r="614" spans="18:19">
      <c r="R614" s="7"/>
      <c r="S614" s="7"/>
    </row>
    <row r="615" spans="18:19">
      <c r="R615" s="7"/>
      <c r="S615" s="7"/>
    </row>
    <row r="616" spans="18:19">
      <c r="R616" s="7"/>
      <c r="S616" s="7"/>
    </row>
    <row r="617" spans="18:19">
      <c r="R617" s="7"/>
      <c r="S617" s="7"/>
    </row>
    <row r="618" spans="18:19">
      <c r="R618" s="7"/>
      <c r="S618" s="7"/>
    </row>
    <row r="619" spans="18:19">
      <c r="R619" s="7"/>
      <c r="S619" s="7"/>
    </row>
    <row r="620" spans="18:19">
      <c r="R620" s="7"/>
      <c r="S620" s="7"/>
    </row>
    <row r="621" spans="18:19">
      <c r="R621" s="7"/>
      <c r="S621" s="7"/>
    </row>
    <row r="622" spans="18:19">
      <c r="R622" s="7"/>
      <c r="S622" s="7"/>
    </row>
    <row r="623" spans="18:19">
      <c r="R623" s="7"/>
      <c r="S623" s="7"/>
    </row>
    <row r="624" spans="18:19">
      <c r="R624" s="7"/>
      <c r="S624" s="7"/>
    </row>
    <row r="625" spans="18:19">
      <c r="R625" s="7"/>
      <c r="S625" s="7"/>
    </row>
    <row r="626" spans="18:19">
      <c r="R626" s="7"/>
      <c r="S626" s="7"/>
    </row>
    <row r="627" spans="18:19">
      <c r="R627" s="7"/>
      <c r="S627" s="7"/>
    </row>
    <row r="628" spans="18:19">
      <c r="R628" s="7"/>
      <c r="S628" s="7"/>
    </row>
    <row r="629" spans="18:19">
      <c r="R629" s="7"/>
      <c r="S629" s="7"/>
    </row>
    <row r="630" spans="18:19">
      <c r="R630" s="7"/>
      <c r="S630" s="7"/>
    </row>
    <row r="631" spans="18:19">
      <c r="R631" s="7"/>
      <c r="S631" s="7"/>
    </row>
    <row r="632" spans="18:19">
      <c r="R632" s="7"/>
      <c r="S632" s="7"/>
    </row>
    <row r="633" spans="18:19">
      <c r="R633" s="7"/>
      <c r="S633" s="7"/>
    </row>
    <row r="634" spans="18:19">
      <c r="R634" s="7"/>
      <c r="S634" s="7"/>
    </row>
    <row r="635" spans="18:19">
      <c r="R635" s="7"/>
      <c r="S635" s="7"/>
    </row>
    <row r="636" spans="18:19">
      <c r="R636" s="7"/>
      <c r="S636" s="7"/>
    </row>
    <row r="637" spans="18:19">
      <c r="R637" s="7"/>
      <c r="S637" s="7"/>
    </row>
    <row r="638" spans="18:19">
      <c r="R638" s="7"/>
      <c r="S638" s="7"/>
    </row>
    <row r="639" spans="18:19">
      <c r="R639" s="7"/>
      <c r="S639" s="7"/>
    </row>
    <row r="640" spans="18:19">
      <c r="R640" s="7"/>
      <c r="S640" s="7"/>
    </row>
    <row r="641" spans="18:19">
      <c r="R641" s="7"/>
      <c r="S641" s="7"/>
    </row>
    <row r="642" spans="18:19">
      <c r="R642" s="7"/>
      <c r="S642" s="7"/>
    </row>
    <row r="643" spans="18:19">
      <c r="R643" s="7"/>
      <c r="S643" s="7"/>
    </row>
    <row r="644" spans="18:19">
      <c r="R644" s="7"/>
      <c r="S644" s="7"/>
    </row>
    <row r="645" spans="18:19">
      <c r="R645" s="10"/>
      <c r="S645" s="10"/>
    </row>
    <row r="646" spans="18:19">
      <c r="R646" s="10"/>
      <c r="S646" s="10"/>
    </row>
    <row r="647" spans="18:19">
      <c r="R647" s="10"/>
      <c r="S647" s="10"/>
    </row>
    <row r="648" spans="18:19">
      <c r="R648" s="10"/>
      <c r="S648" s="10"/>
    </row>
    <row r="649" spans="18:19">
      <c r="R649" s="10"/>
      <c r="S649" s="10"/>
    </row>
    <row r="650" spans="18:19">
      <c r="R650" s="10"/>
      <c r="S650" s="10"/>
    </row>
    <row r="651" spans="18:19">
      <c r="R651" s="10"/>
      <c r="S651" s="10"/>
    </row>
    <row r="652" spans="18:19">
      <c r="R652" s="10"/>
      <c r="S652" s="10"/>
    </row>
    <row r="653" spans="18:19">
      <c r="R653" s="10"/>
      <c r="S653" s="10"/>
    </row>
    <row r="654" spans="18:19">
      <c r="R654" s="10"/>
      <c r="S654" s="10"/>
    </row>
    <row r="655" spans="18:19">
      <c r="R655" s="10"/>
      <c r="S655" s="10"/>
    </row>
    <row r="656" spans="18:19">
      <c r="R656" s="10"/>
      <c r="S656" s="10"/>
    </row>
    <row r="657" spans="18:19">
      <c r="R657" s="10"/>
      <c r="S657" s="10"/>
    </row>
    <row r="658" spans="18:19">
      <c r="R658" s="10"/>
      <c r="S658" s="10"/>
    </row>
    <row r="659" spans="18:19">
      <c r="R659" s="10"/>
      <c r="S659" s="10"/>
    </row>
    <row r="660" spans="18:19">
      <c r="R660" s="10"/>
      <c r="S660" s="10"/>
    </row>
    <row r="661" spans="18:19">
      <c r="R661" s="10"/>
      <c r="S661" s="10"/>
    </row>
    <row r="662" spans="18:19">
      <c r="R662" s="10"/>
      <c r="S662" s="10"/>
    </row>
    <row r="663" spans="18:19">
      <c r="R663" s="10"/>
      <c r="S663" s="10"/>
    </row>
    <row r="664" spans="18:19">
      <c r="R664" s="10"/>
      <c r="S664" s="10"/>
    </row>
    <row r="665" spans="18:19">
      <c r="R665" s="10"/>
      <c r="S665" s="10"/>
    </row>
    <row r="666" spans="18:19">
      <c r="R666" s="10"/>
      <c r="S666" s="10"/>
    </row>
    <row r="667" spans="18:19">
      <c r="R667" s="10"/>
      <c r="S667" s="10"/>
    </row>
    <row r="668" spans="18:19">
      <c r="R668" s="10"/>
      <c r="S668" s="10"/>
    </row>
    <row r="669" spans="18:19">
      <c r="R669" s="10"/>
      <c r="S669" s="10"/>
    </row>
    <row r="670" spans="18:19">
      <c r="R670" s="10"/>
      <c r="S670" s="10"/>
    </row>
    <row r="671" spans="18:19">
      <c r="R671" s="10"/>
      <c r="S671" s="10"/>
    </row>
    <row r="672" spans="18:19">
      <c r="R672" s="10"/>
      <c r="S672" s="10"/>
    </row>
    <row r="673" spans="1:19">
      <c r="R673" s="10"/>
      <c r="S673" s="10"/>
    </row>
    <row r="674" spans="1:19">
      <c r="R674" s="10"/>
      <c r="S674" s="10"/>
    </row>
    <row r="675" spans="1:19">
      <c r="R675" s="10"/>
      <c r="S675" s="10"/>
    </row>
    <row r="676" spans="1:19">
      <c r="R676" s="10"/>
      <c r="S676" s="10"/>
    </row>
    <row r="677" spans="1:19">
      <c r="R677" s="10"/>
      <c r="S677" s="10"/>
    </row>
    <row r="678" spans="1:19">
      <c r="R678" s="10"/>
      <c r="S678" s="10"/>
    </row>
    <row r="679" spans="1:19">
      <c r="R679" s="10"/>
      <c r="S679" s="10"/>
    </row>
    <row r="680" spans="1:19">
      <c r="R680" s="10"/>
      <c r="S680" s="10"/>
    </row>
    <row r="681" spans="1:19">
      <c r="R681" s="10"/>
      <c r="S681" s="10"/>
    </row>
    <row r="682" spans="1:19">
      <c r="R682" s="10"/>
      <c r="S682" s="10"/>
    </row>
    <row r="683" spans="1:19">
      <c r="R683" s="10"/>
      <c r="S683" s="10"/>
    </row>
    <row r="684" spans="1:19">
      <c r="R684" s="10"/>
      <c r="S684" s="10"/>
    </row>
    <row r="685" spans="1:19">
      <c r="R685" s="10"/>
      <c r="S685" s="10"/>
    </row>
    <row r="686" spans="1:19">
      <c r="R686" s="10"/>
      <c r="S686" s="10"/>
    </row>
    <row r="687" spans="1:19">
      <c r="A687" s="25"/>
      <c r="B687" s="25"/>
      <c r="R687" s="10"/>
      <c r="S687" s="10"/>
    </row>
    <row r="688" spans="1:19">
      <c r="A688" s="25"/>
      <c r="B688" s="25"/>
      <c r="R688" s="10"/>
      <c r="S688" s="10"/>
    </row>
    <row r="689" spans="1:19">
      <c r="A689" s="25"/>
      <c r="B689" s="25"/>
      <c r="R689" s="10"/>
      <c r="S689" s="10"/>
    </row>
    <row r="690" spans="1:19">
      <c r="A690" s="25"/>
      <c r="B690" s="25"/>
      <c r="R690" s="10"/>
      <c r="S690" s="10"/>
    </row>
    <row r="691" spans="1:19">
      <c r="A691" s="2"/>
      <c r="B691" s="2"/>
      <c r="R691" s="10"/>
      <c r="S691" s="10"/>
    </row>
    <row r="692" spans="1:19">
      <c r="A692" s="25"/>
      <c r="B692" s="25"/>
      <c r="R692" s="10"/>
      <c r="S692" s="10"/>
    </row>
    <row r="693" spans="1:19">
      <c r="A693" s="25"/>
      <c r="B693" s="25"/>
      <c r="R693" s="10"/>
      <c r="S693" s="10"/>
    </row>
    <row r="694" spans="1:19">
      <c r="A694" s="25"/>
      <c r="B694" s="25"/>
      <c r="R694" s="10"/>
      <c r="S694" s="10"/>
    </row>
    <row r="695" spans="1:19">
      <c r="R695" s="10"/>
      <c r="S695" s="10"/>
    </row>
    <row r="696" spans="1:19">
      <c r="R696" s="10"/>
      <c r="S696" s="10"/>
    </row>
    <row r="697" spans="1:19">
      <c r="R697" s="10"/>
      <c r="S697" s="10"/>
    </row>
    <row r="698" spans="1:19">
      <c r="R698" s="10"/>
      <c r="S698" s="10"/>
    </row>
    <row r="699" spans="1:19">
      <c r="R699" s="10"/>
      <c r="S699" s="10"/>
    </row>
    <row r="700" spans="1:19">
      <c r="R700" s="10"/>
      <c r="S700" s="10"/>
    </row>
    <row r="701" spans="1:19">
      <c r="R701" s="10"/>
      <c r="S701" s="10"/>
    </row>
    <row r="702" spans="1:19">
      <c r="R702" s="10"/>
      <c r="S702" s="10"/>
    </row>
    <row r="703" spans="1:19">
      <c r="R703" s="10"/>
      <c r="S703" s="10"/>
    </row>
    <row r="704" spans="1:19">
      <c r="R704" s="10"/>
      <c r="S704" s="10"/>
    </row>
  </sheetData>
  <protectedRanges>
    <protectedRange sqref="R10:S77" name="範囲4"/>
    <protectedRange sqref="E11:E13 E15:E17 E19:E21 E23:E25 E27:E29 E31:E33 E35:E37 E39:E41 E43:E45 E47:E49 E51:E53 E55:E57 E59:E61 E63:E65 E67:E69 E71:E73 E75:E77 E6:E8" name="範囲1"/>
    <protectedRange sqref="T11:T13 T15:T17 T19:T21 T23:T25 T27:T29 T31:T33 T35:T37 T39:T41 T43:T45 T47:T49 T51:T53 T55:T57 T59:T61 T63:T65 T67:T69 T71:T73 T75:T77" name="範囲3"/>
  </protectedRanges>
  <mergeCells count="231">
    <mergeCell ref="W2:W4"/>
    <mergeCell ref="O10:O13"/>
    <mergeCell ref="Q10:Q13"/>
    <mergeCell ref="P10:P13"/>
    <mergeCell ref="Q5:Q8"/>
    <mergeCell ref="R10:R13"/>
    <mergeCell ref="O5:O8"/>
    <mergeCell ref="O3:Q3"/>
    <mergeCell ref="T3:T4"/>
    <mergeCell ref="U3:U4"/>
    <mergeCell ref="E2:U2"/>
    <mergeCell ref="R3:R4"/>
    <mergeCell ref="L3:N3"/>
    <mergeCell ref="S3:S4"/>
    <mergeCell ref="P5:P8"/>
    <mergeCell ref="N5:N8"/>
    <mergeCell ref="L5:L8"/>
    <mergeCell ref="I10:I13"/>
    <mergeCell ref="J10:J13"/>
    <mergeCell ref="K10:K13"/>
    <mergeCell ref="A2:A4"/>
    <mergeCell ref="D2:D4"/>
    <mergeCell ref="I3:K3"/>
    <mergeCell ref="E3:E4"/>
    <mergeCell ref="F3:F4"/>
    <mergeCell ref="G3:G4"/>
    <mergeCell ref="B2:C4"/>
    <mergeCell ref="H3:H4"/>
    <mergeCell ref="M5:M8"/>
    <mergeCell ref="B6:C6"/>
    <mergeCell ref="J5:J8"/>
    <mergeCell ref="K5:K8"/>
    <mergeCell ref="B5:C5"/>
    <mergeCell ref="I5:I8"/>
    <mergeCell ref="B10:C10"/>
    <mergeCell ref="B14:C14"/>
    <mergeCell ref="B18:C18"/>
    <mergeCell ref="B26:C26"/>
    <mergeCell ref="B34:C34"/>
    <mergeCell ref="B50:C50"/>
    <mergeCell ref="B54:C54"/>
    <mergeCell ref="B58:C58"/>
    <mergeCell ref="S30:S33"/>
    <mergeCell ref="B22:C22"/>
    <mergeCell ref="B30:C30"/>
    <mergeCell ref="P26:P29"/>
    <mergeCell ref="M22:M25"/>
    <mergeCell ref="M26:M29"/>
    <mergeCell ref="Q26:Q29"/>
    <mergeCell ref="R26:R29"/>
    <mergeCell ref="L22:L25"/>
    <mergeCell ref="S22:S25"/>
    <mergeCell ref="I22:I25"/>
    <mergeCell ref="K30:K33"/>
    <mergeCell ref="I26:I29"/>
    <mergeCell ref="S14:S17"/>
    <mergeCell ref="N14:N17"/>
    <mergeCell ref="O14:O17"/>
    <mergeCell ref="B70:C70"/>
    <mergeCell ref="B74:C74"/>
    <mergeCell ref="B38:C38"/>
    <mergeCell ref="B42:C42"/>
    <mergeCell ref="B46:C46"/>
    <mergeCell ref="L14:L17"/>
    <mergeCell ref="I14:I17"/>
    <mergeCell ref="J14:J17"/>
    <mergeCell ref="B66:C66"/>
    <mergeCell ref="K14:K17"/>
    <mergeCell ref="I18:I21"/>
    <mergeCell ref="J18:J21"/>
    <mergeCell ref="B62:C62"/>
    <mergeCell ref="L58:L61"/>
    <mergeCell ref="I50:I53"/>
    <mergeCell ref="K54:K57"/>
    <mergeCell ref="J54:J57"/>
    <mergeCell ref="I54:I57"/>
    <mergeCell ref="L62:L65"/>
    <mergeCell ref="I62:I65"/>
    <mergeCell ref="K66:K69"/>
    <mergeCell ref="J62:J65"/>
    <mergeCell ref="I58:I61"/>
    <mergeCell ref="J58:J61"/>
    <mergeCell ref="P14:P17"/>
    <mergeCell ref="Q14:Q17"/>
    <mergeCell ref="R14:R17"/>
    <mergeCell ref="M14:M17"/>
    <mergeCell ref="L10:L13"/>
    <mergeCell ref="M10:M13"/>
    <mergeCell ref="S10:S13"/>
    <mergeCell ref="N10:N13"/>
    <mergeCell ref="R18:R21"/>
    <mergeCell ref="S18:S21"/>
    <mergeCell ref="S26:S29"/>
    <mergeCell ref="N18:N21"/>
    <mergeCell ref="J30:J33"/>
    <mergeCell ref="I30:I33"/>
    <mergeCell ref="K18:K21"/>
    <mergeCell ref="L18:L21"/>
    <mergeCell ref="N22:N25"/>
    <mergeCell ref="J26:J29"/>
    <mergeCell ref="K26:K29"/>
    <mergeCell ref="L26:L29"/>
    <mergeCell ref="J22:J25"/>
    <mergeCell ref="K22:K25"/>
    <mergeCell ref="M18:M21"/>
    <mergeCell ref="L30:L33"/>
    <mergeCell ref="R30:R33"/>
    <mergeCell ref="R22:R25"/>
    <mergeCell ref="P18:P21"/>
    <mergeCell ref="Q18:Q21"/>
    <mergeCell ref="Q22:Q25"/>
    <mergeCell ref="P22:P25"/>
    <mergeCell ref="N26:N29"/>
    <mergeCell ref="O26:O29"/>
    <mergeCell ref="O22:O25"/>
    <mergeCell ref="O18:O21"/>
    <mergeCell ref="N30:N33"/>
    <mergeCell ref="O30:O33"/>
    <mergeCell ref="P30:P33"/>
    <mergeCell ref="Q30:Q33"/>
    <mergeCell ref="M30:M33"/>
    <mergeCell ref="I38:I41"/>
    <mergeCell ref="J38:J41"/>
    <mergeCell ref="K38:K41"/>
    <mergeCell ref="Q34:Q37"/>
    <mergeCell ref="L34:L37"/>
    <mergeCell ref="O34:O37"/>
    <mergeCell ref="P34:P37"/>
    <mergeCell ref="N34:N37"/>
    <mergeCell ref="I34:I37"/>
    <mergeCell ref="J34:J37"/>
    <mergeCell ref="J50:J53"/>
    <mergeCell ref="K50:K53"/>
    <mergeCell ref="I42:I45"/>
    <mergeCell ref="L42:L45"/>
    <mergeCell ref="L46:L49"/>
    <mergeCell ref="I46:I49"/>
    <mergeCell ref="J46:J49"/>
    <mergeCell ref="S34:S37"/>
    <mergeCell ref="Q38:Q41"/>
    <mergeCell ref="R38:R41"/>
    <mergeCell ref="S38:S41"/>
    <mergeCell ref="P38:P41"/>
    <mergeCell ref="L38:L41"/>
    <mergeCell ref="M38:M41"/>
    <mergeCell ref="N38:N41"/>
    <mergeCell ref="O38:O41"/>
    <mergeCell ref="R34:R37"/>
    <mergeCell ref="K34:K37"/>
    <mergeCell ref="M34:M37"/>
    <mergeCell ref="M42:M45"/>
    <mergeCell ref="J42:J45"/>
    <mergeCell ref="K46:K49"/>
    <mergeCell ref="P42:P45"/>
    <mergeCell ref="Q42:Q45"/>
    <mergeCell ref="K42:K45"/>
    <mergeCell ref="O42:O45"/>
    <mergeCell ref="Q50:Q53"/>
    <mergeCell ref="P54:P57"/>
    <mergeCell ref="R54:R57"/>
    <mergeCell ref="S54:S57"/>
    <mergeCell ref="L50:L53"/>
    <mergeCell ref="S46:S49"/>
    <mergeCell ref="M50:M53"/>
    <mergeCell ref="N50:N53"/>
    <mergeCell ref="O50:O53"/>
    <mergeCell ref="P50:P53"/>
    <mergeCell ref="P46:P49"/>
    <mergeCell ref="O46:O49"/>
    <mergeCell ref="S50:S53"/>
    <mergeCell ref="Q46:Q49"/>
    <mergeCell ref="R46:R49"/>
    <mergeCell ref="S58:S61"/>
    <mergeCell ref="P58:P61"/>
    <mergeCell ref="Q58:Q61"/>
    <mergeCell ref="R50:R53"/>
    <mergeCell ref="L54:L57"/>
    <mergeCell ref="M54:M57"/>
    <mergeCell ref="M58:M61"/>
    <mergeCell ref="O58:O61"/>
    <mergeCell ref="S42:S45"/>
    <mergeCell ref="R42:R45"/>
    <mergeCell ref="M46:M49"/>
    <mergeCell ref="N46:N49"/>
    <mergeCell ref="N42:N45"/>
    <mergeCell ref="K58:K61"/>
    <mergeCell ref="N58:N61"/>
    <mergeCell ref="Q54:Q57"/>
    <mergeCell ref="N54:N57"/>
    <mergeCell ref="O54:O57"/>
    <mergeCell ref="N66:N69"/>
    <mergeCell ref="O66:O69"/>
    <mergeCell ref="P66:P69"/>
    <mergeCell ref="R66:R69"/>
    <mergeCell ref="Q66:Q69"/>
    <mergeCell ref="R58:R61"/>
    <mergeCell ref="M62:M65"/>
    <mergeCell ref="S66:S69"/>
    <mergeCell ref="I66:I69"/>
    <mergeCell ref="L66:L69"/>
    <mergeCell ref="M66:M69"/>
    <mergeCell ref="J66:J69"/>
    <mergeCell ref="R62:R65"/>
    <mergeCell ref="S62:S65"/>
    <mergeCell ref="K62:K65"/>
    <mergeCell ref="N62:N65"/>
    <mergeCell ref="O62:O65"/>
    <mergeCell ref="P62:P65"/>
    <mergeCell ref="Q62:Q65"/>
    <mergeCell ref="J74:J77"/>
    <mergeCell ref="I74:I77"/>
    <mergeCell ref="K74:K77"/>
    <mergeCell ref="M74:M77"/>
    <mergeCell ref="S74:S77"/>
    <mergeCell ref="L70:L73"/>
    <mergeCell ref="Q74:Q77"/>
    <mergeCell ref="R74:R77"/>
    <mergeCell ref="Q70:Q73"/>
    <mergeCell ref="P74:P77"/>
    <mergeCell ref="N74:N77"/>
    <mergeCell ref="O74:O77"/>
    <mergeCell ref="K70:K73"/>
    <mergeCell ref="R70:R73"/>
    <mergeCell ref="S70:S73"/>
    <mergeCell ref="L74:L77"/>
    <mergeCell ref="P70:P73"/>
    <mergeCell ref="M70:M73"/>
    <mergeCell ref="O70:O73"/>
    <mergeCell ref="N70:N73"/>
    <mergeCell ref="I70:I73"/>
    <mergeCell ref="J70:J73"/>
  </mergeCells>
  <phoneticPr fontId="0" type="noConversion"/>
  <conditionalFormatting sqref="W11:W12 W27:W28 W15:W16 W31:W32 W23:W24 W19:W20 W35:W36 W39:W40 W43:W44 W47:W48 W51:W52 W55:W56 W59:W60 W63:W64 W67:W68 W71:W72 W75:W76 W6:W9">
    <cfRule type="cellIs" dxfId="39" priority="12" stopIfTrue="1" operator="equal">
      <formula>"YES"</formula>
    </cfRule>
    <cfRule type="cellIs" dxfId="38" priority="13" stopIfTrue="1" operator="equal">
      <formula>"Not Met"</formula>
    </cfRule>
  </conditionalFormatting>
  <conditionalFormatting sqref="R645:S65536">
    <cfRule type="cellIs" dxfId="37" priority="3" stopIfTrue="1" operator="greaterThan">
      <formula>130</formula>
    </cfRule>
  </conditionalFormatting>
  <conditionalFormatting sqref="O78:P65536 L78:M65536 F78:J65536 E98:E65536 I3:I4 L3:L4 P3 O3:O4 M3 J3 F5:H5 E2:E3">
    <cfRule type="cellIs" dxfId="36" priority="2" stopIfTrue="1" operator="lessThan">
      <formula>70</formula>
    </cfRule>
  </conditionalFormatting>
  <conditionalFormatting sqref="A692:B65536 A23:B25 A75:B690 A11:B13 A15:B17 A71:B73 A19:B21 A27:B29 A31:B33 A35:B37 A39:B41 A43:B45 A47:B49 A51:B53 A55:B57 A59:B61 A63:B65 A67:B69 A2:A9 B7:B9">
    <cfRule type="cellIs" dxfId="35" priority="5" stopIfTrue="1" operator="equal">
      <formula>"Water"</formula>
    </cfRule>
    <cfRule type="cellIs" dxfId="34" priority="6" stopIfTrue="1" operator="equal">
      <formula>"DMSO"</formula>
    </cfRule>
  </conditionalFormatting>
  <conditionalFormatting sqref="P5:P77">
    <cfRule type="cellIs" dxfId="33" priority="11" stopIfTrue="1" operator="greaterThan">
      <formula>10</formula>
    </cfRule>
  </conditionalFormatting>
  <conditionalFormatting sqref="A22 A10 A14 A70 A18 A26 A30 A34 A38 A42 A46 A50 A54 A58 A62 A66 A74">
    <cfRule type="cellIs" dxfId="32" priority="21" stopIfTrue="1" operator="equal">
      <formula>"Water"</formula>
    </cfRule>
    <cfRule type="cellIs" dxfId="31" priority="22" stopIfTrue="1" operator="equal">
      <formula>"Acetone"</formula>
    </cfRule>
    <cfRule type="cellIs" dxfId="30" priority="23" stopIfTrue="1" operator="equal">
      <formula>"5% DMSO/acetonitrile"</formula>
    </cfRule>
  </conditionalFormatting>
  <dataValidations count="3">
    <dataValidation type="list" allowBlank="1" showInputMessage="1" showErrorMessage="1" sqref="R10:S10 R14:S14 R22:S22 R18:S18 R26:S26 R30:S30 R34:S34 R38:S38 R42:S42 R46:S46 R50:S50 R54:S54 R58:S58 R62:S62 R66:S66 R70:S70 R74:S74" xr:uid="{00000000-0002-0000-0400-000000000000}">
      <formula1>$Y$5:$Y$6</formula1>
    </dataValidation>
    <dataValidation errorStyle="warning" showInputMessage="1" showErrorMessage="1" errorTitle="Solvent Error" error="Invalid Choice. Please select a solvent from the drop-down menu." promptTitle="Select Solvent" sqref="A10:A77 B75:B77 B71:B73 B67:B69 B63:B65 B59:B61 B55:B57 B51:B53 B47:B49 B43:B45 B39:B41 B35:B37 B31:B33 B27:B29 B23:B25 B15:B17 B11:B13 B19:B21" xr:uid="{00000000-0002-0000-0400-000001000000}"/>
    <dataValidation showInputMessage="1" showErrorMessage="1" sqref="A5" xr:uid="{00000000-0002-0000-0400-000002000000}"/>
  </dataValidations>
  <pageMargins left="0.59055118110236227" right="0.59055118110236227" top="0.39370078740157483" bottom="0.19685039370078741" header="0.19685039370078741" footer="0.19685039370078741"/>
  <pageSetup paperSize="9" scale="50" fitToHeight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04"/>
  <sheetViews>
    <sheetView showGridLines="0" zoomScale="70" zoomScaleNormal="70" workbookViewId="0">
      <pane ySplit="4" topLeftCell="A5" activePane="bottomLeft" state="frozen"/>
      <selection pane="bottomLeft"/>
    </sheetView>
  </sheetViews>
  <sheetFormatPr defaultColWidth="11.453125" defaultRowHeight="13"/>
  <cols>
    <col min="1" max="1" width="22.1796875" style="14" customWidth="1"/>
    <col min="2" max="2" width="8.7265625" style="14" customWidth="1"/>
    <col min="3" max="3" width="20.7265625" style="1" customWidth="1"/>
    <col min="4" max="4" width="9.26953125" style="2" customWidth="1"/>
    <col min="5" max="5" width="11.6328125" style="14" customWidth="1"/>
    <col min="6" max="6" width="12.1796875" style="14" customWidth="1"/>
    <col min="7" max="7" width="10.6328125" style="14" customWidth="1"/>
    <col min="8" max="8" width="12.1796875" style="14" customWidth="1"/>
    <col min="9" max="9" width="10.6328125" style="14" customWidth="1"/>
    <col min="10" max="11" width="5.6328125" style="14" customWidth="1"/>
    <col min="12" max="12" width="6.81640625" style="14" customWidth="1"/>
    <col min="13" max="14" width="5.6328125" style="14" customWidth="1"/>
    <col min="15" max="15" width="6.81640625" style="14" customWidth="1"/>
    <col min="16" max="17" width="5.6328125" style="14" customWidth="1"/>
    <col min="18" max="19" width="5.54296875" style="14" customWidth="1"/>
    <col min="20" max="20" width="9.453125" style="2" customWidth="1"/>
    <col min="21" max="21" width="8.26953125" style="2" customWidth="1"/>
    <col min="22" max="22" width="30.7265625" style="2" customWidth="1"/>
    <col min="23" max="23" width="22.26953125" style="2" customWidth="1"/>
    <col min="24" max="24" width="11.453125" style="2"/>
    <col min="25" max="25" width="0" style="2" hidden="1" customWidth="1"/>
    <col min="26" max="16384" width="11.453125" style="2"/>
  </cols>
  <sheetData>
    <row r="1" spans="1:25" ht="13.5" thickBot="1">
      <c r="W1" s="188" t="str">
        <f>'General Information'!$D$4</f>
        <v>xx</v>
      </c>
    </row>
    <row r="2" spans="1:25" ht="19.5" customHeight="1" thickTop="1" thickBot="1">
      <c r="A2" s="340" t="s">
        <v>0</v>
      </c>
      <c r="B2" s="421" t="s">
        <v>161</v>
      </c>
      <c r="C2" s="338"/>
      <c r="D2" s="286" t="s">
        <v>5</v>
      </c>
      <c r="E2" s="301" t="s">
        <v>76</v>
      </c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5"/>
      <c r="V2" s="113"/>
      <c r="W2" s="334" t="s">
        <v>83</v>
      </c>
    </row>
    <row r="3" spans="1:25" ht="33" customHeight="1">
      <c r="A3" s="417"/>
      <c r="B3" s="422"/>
      <c r="C3" s="423"/>
      <c r="D3" s="287"/>
      <c r="E3" s="443" t="s">
        <v>42</v>
      </c>
      <c r="F3" s="420" t="s">
        <v>79</v>
      </c>
      <c r="G3" s="420" t="s">
        <v>80</v>
      </c>
      <c r="H3" s="424" t="s">
        <v>128</v>
      </c>
      <c r="I3" s="419" t="s">
        <v>18</v>
      </c>
      <c r="J3" s="419"/>
      <c r="K3" s="419"/>
      <c r="L3" s="418" t="s">
        <v>184</v>
      </c>
      <c r="M3" s="419"/>
      <c r="N3" s="419"/>
      <c r="O3" s="418" t="s">
        <v>81</v>
      </c>
      <c r="P3" s="419"/>
      <c r="Q3" s="444"/>
      <c r="R3" s="437" t="s">
        <v>19</v>
      </c>
      <c r="S3" s="439" t="s">
        <v>93</v>
      </c>
      <c r="T3" s="435" t="s">
        <v>77</v>
      </c>
      <c r="U3" s="436" t="s">
        <v>78</v>
      </c>
      <c r="V3" s="104" t="s">
        <v>28</v>
      </c>
      <c r="W3" s="451"/>
    </row>
    <row r="4" spans="1:25" ht="45.75" customHeight="1" thickBot="1">
      <c r="A4" s="341"/>
      <c r="B4" s="422"/>
      <c r="C4" s="423"/>
      <c r="D4" s="288"/>
      <c r="E4" s="290"/>
      <c r="F4" s="293"/>
      <c r="G4" s="293"/>
      <c r="H4" s="319"/>
      <c r="I4" s="4" t="s">
        <v>2</v>
      </c>
      <c r="J4" s="4" t="s">
        <v>3</v>
      </c>
      <c r="K4" s="5" t="s">
        <v>17</v>
      </c>
      <c r="L4" s="3" t="s">
        <v>2</v>
      </c>
      <c r="M4" s="4" t="s">
        <v>3</v>
      </c>
      <c r="N4" s="33" t="s">
        <v>17</v>
      </c>
      <c r="O4" s="3" t="s">
        <v>2</v>
      </c>
      <c r="P4" s="4" t="s">
        <v>3</v>
      </c>
      <c r="Q4" s="5" t="s">
        <v>17</v>
      </c>
      <c r="R4" s="438"/>
      <c r="S4" s="440"/>
      <c r="T4" s="359"/>
      <c r="U4" s="354"/>
      <c r="V4" s="105"/>
      <c r="W4" s="335"/>
    </row>
    <row r="5" spans="1:25" s="8" customFormat="1">
      <c r="A5" s="221" t="str">
        <f>'General Information'!D11</f>
        <v>Acetonitrile</v>
      </c>
      <c r="B5" s="429" t="s">
        <v>137</v>
      </c>
      <c r="C5" s="429"/>
      <c r="D5" s="16"/>
      <c r="E5" s="210"/>
      <c r="F5" s="38"/>
      <c r="G5" s="34"/>
      <c r="H5" s="17"/>
      <c r="I5" s="430" t="e">
        <f>AVERAGE(E6:E8)</f>
        <v>#DIV/0!</v>
      </c>
      <c r="J5" s="377" t="e">
        <f>STDEV(E6:E8)</f>
        <v>#DIV/0!</v>
      </c>
      <c r="K5" s="427" t="e">
        <f>J5/I5</f>
        <v>#DIV/0!</v>
      </c>
      <c r="L5" s="445" t="e">
        <f>AVERAGE(F6:F8)</f>
        <v>#VALUE!</v>
      </c>
      <c r="M5" s="377" t="e">
        <f>STDEV(F6:F8)</f>
        <v>#VALUE!</v>
      </c>
      <c r="N5" s="427" t="e">
        <f>M5/L5</f>
        <v>#VALUE!</v>
      </c>
      <c r="O5" s="380" t="e">
        <f>ROUND(AVERAGE(H6:H8),1)</f>
        <v>#DIV/0!</v>
      </c>
      <c r="P5" s="377" t="e">
        <f>STDEV(H6:H8)</f>
        <v>#DIV/0!</v>
      </c>
      <c r="Q5" s="383" t="e">
        <f>P5/O5</f>
        <v>#DIV/0!</v>
      </c>
      <c r="R5" s="124"/>
      <c r="S5" s="125"/>
      <c r="T5" s="30"/>
      <c r="U5" s="95"/>
      <c r="V5" s="109"/>
      <c r="W5" s="72"/>
      <c r="Y5" s="197" t="s">
        <v>118</v>
      </c>
    </row>
    <row r="6" spans="1:25" s="8" customFormat="1" ht="15" customHeight="1">
      <c r="A6" s="67"/>
      <c r="B6" s="425" t="str">
        <f>'General Information'!$C$11</f>
        <v>-</v>
      </c>
      <c r="C6" s="426"/>
      <c r="D6" s="9" t="s">
        <v>10</v>
      </c>
      <c r="E6" s="239" t="s">
        <v>16</v>
      </c>
      <c r="F6" s="213" t="e">
        <f>(E6-STD!$M$11)/STD!$M$12</f>
        <v>#VALUE!</v>
      </c>
      <c r="G6" s="218" t="e">
        <f>('Ref CTRL'!$F$44-E6)/'Ref CTRL'!$F$44*100</f>
        <v>#DIV/0!</v>
      </c>
      <c r="H6" s="39" t="e">
        <f>IF((AND(G6&lt;0,G6&gt;-10)),0,IF(G6&lt;=-10, "interf",G6))</f>
        <v>#DIV/0!</v>
      </c>
      <c r="I6" s="431"/>
      <c r="J6" s="378"/>
      <c r="K6" s="428"/>
      <c r="L6" s="446"/>
      <c r="M6" s="378"/>
      <c r="N6" s="428"/>
      <c r="O6" s="381"/>
      <c r="P6" s="378"/>
      <c r="Q6" s="384"/>
      <c r="R6" s="124"/>
      <c r="S6" s="125"/>
      <c r="T6" s="30"/>
      <c r="U6" s="95"/>
      <c r="V6" s="269" t="s">
        <v>140</v>
      </c>
      <c r="W6" s="57" t="e">
        <f>IF((AND(O5&gt;=70,O5&lt;=100)),"Yes","Not Met")</f>
        <v>#DIV/0!</v>
      </c>
      <c r="Y6" s="197" t="s">
        <v>119</v>
      </c>
    </row>
    <row r="7" spans="1:25" s="8" customFormat="1" ht="15" customHeight="1">
      <c r="A7" s="67"/>
      <c r="B7" s="117"/>
      <c r="C7" s="146"/>
      <c r="D7" s="9" t="s">
        <v>11</v>
      </c>
      <c r="E7" s="239" t="s">
        <v>16</v>
      </c>
      <c r="F7" s="213" t="e">
        <f>(E7-STD!$M$11)/STD!$M$12</f>
        <v>#VALUE!</v>
      </c>
      <c r="G7" s="218" t="e">
        <f>('Ref CTRL'!$F$44-E7)/'Ref CTRL'!$F$44*100</f>
        <v>#DIV/0!</v>
      </c>
      <c r="H7" s="39" t="e">
        <f>IF((AND(G7&lt;0,G7&gt;-10)),0,IF(G7&lt;=-10, "interf",G7))</f>
        <v>#DIV/0!</v>
      </c>
      <c r="I7" s="431"/>
      <c r="J7" s="378"/>
      <c r="K7" s="428"/>
      <c r="L7" s="446"/>
      <c r="M7" s="378"/>
      <c r="N7" s="428"/>
      <c r="O7" s="381"/>
      <c r="P7" s="378"/>
      <c r="Q7" s="384"/>
      <c r="R7" s="124"/>
      <c r="S7" s="125"/>
      <c r="T7" s="30"/>
      <c r="U7" s="95"/>
      <c r="V7" s="97"/>
      <c r="W7" s="99"/>
    </row>
    <row r="8" spans="1:25" s="8" customFormat="1" ht="13.5" thickBot="1">
      <c r="A8" s="69"/>
      <c r="B8" s="147"/>
      <c r="C8" s="146"/>
      <c r="D8" s="9" t="s">
        <v>12</v>
      </c>
      <c r="E8" s="239" t="s">
        <v>16</v>
      </c>
      <c r="F8" s="213" t="e">
        <f>(E8-STD!$M$11)/STD!$M$12</f>
        <v>#VALUE!</v>
      </c>
      <c r="G8" s="218" t="e">
        <f>('Ref CTRL'!$F$44-E8)/'Ref CTRL'!$F$44*100</f>
        <v>#DIV/0!</v>
      </c>
      <c r="H8" s="39" t="e">
        <f>IF((AND(G8&lt;0,G8&gt;-10)),0,IF(G8&lt;=-10, "interf",G8))</f>
        <v>#DIV/0!</v>
      </c>
      <c r="I8" s="431"/>
      <c r="J8" s="378"/>
      <c r="K8" s="428"/>
      <c r="L8" s="446"/>
      <c r="M8" s="378"/>
      <c r="N8" s="428"/>
      <c r="O8" s="381"/>
      <c r="P8" s="378"/>
      <c r="Q8" s="384"/>
      <c r="R8" s="124"/>
      <c r="S8" s="125"/>
      <c r="T8" s="30"/>
      <c r="U8" s="95"/>
      <c r="V8" s="110" t="s">
        <v>82</v>
      </c>
      <c r="W8" s="68" t="e">
        <f>IF(P5&lt;10,"YES","Not Met")</f>
        <v>#DIV/0!</v>
      </c>
    </row>
    <row r="9" spans="1:25" s="8" customFormat="1" ht="10" customHeight="1" thickBot="1">
      <c r="A9" s="244"/>
      <c r="B9" s="245"/>
      <c r="C9" s="246"/>
      <c r="D9" s="247"/>
      <c r="E9" s="248"/>
      <c r="F9" s="259"/>
      <c r="G9" s="259"/>
      <c r="H9" s="250"/>
      <c r="I9" s="251"/>
      <c r="J9" s="252"/>
      <c r="K9" s="253"/>
      <c r="L9" s="264"/>
      <c r="M9" s="252"/>
      <c r="N9" s="253"/>
      <c r="O9" s="255"/>
      <c r="P9" s="252"/>
      <c r="Q9" s="265"/>
      <c r="R9" s="260"/>
      <c r="S9" s="261"/>
      <c r="T9" s="262"/>
      <c r="U9" s="263"/>
      <c r="V9" s="263"/>
      <c r="W9" s="266"/>
    </row>
    <row r="10" spans="1:25" s="8" customFormat="1">
      <c r="A10" s="71" t="str">
        <f>'General Information'!D12</f>
        <v>-</v>
      </c>
      <c r="B10" s="413" t="s">
        <v>142</v>
      </c>
      <c r="C10" s="414"/>
      <c r="D10" s="16"/>
      <c r="E10" s="240"/>
      <c r="F10" s="41"/>
      <c r="G10" s="40"/>
      <c r="H10" s="41"/>
      <c r="I10" s="380" t="e">
        <f>AVERAGE(E11:E13)</f>
        <v>#DIV/0!</v>
      </c>
      <c r="J10" s="377" t="e">
        <f>STDEV(E11:E13)</f>
        <v>#DIV/0!</v>
      </c>
      <c r="K10" s="383" t="e">
        <f>J10/I10</f>
        <v>#DIV/0!</v>
      </c>
      <c r="L10" s="447" t="e">
        <f>AVERAGE(F11:F13)</f>
        <v>#VALUE!</v>
      </c>
      <c r="M10" s="377" t="e">
        <f>STDEV(F11:F13)</f>
        <v>#VALUE!</v>
      </c>
      <c r="N10" s="383" t="e">
        <f>M10/L10</f>
        <v>#VALUE!</v>
      </c>
      <c r="O10" s="380" t="e">
        <f>AVERAGE(H11:H13)</f>
        <v>#DIV/0!</v>
      </c>
      <c r="P10" s="377" t="e">
        <f>STDEV(H11:H13)</f>
        <v>#DIV/0!</v>
      </c>
      <c r="Q10" s="383" t="e">
        <f>P10/O10</f>
        <v>#DIV/0!</v>
      </c>
      <c r="R10" s="395" t="s">
        <v>120</v>
      </c>
      <c r="S10" s="410" t="s">
        <v>120</v>
      </c>
      <c r="T10" s="228"/>
      <c r="U10" s="98"/>
      <c r="V10" s="109"/>
      <c r="W10" s="72"/>
    </row>
    <row r="11" spans="1:25" s="8" customFormat="1" ht="15" customHeight="1">
      <c r="A11" s="139"/>
      <c r="B11" s="150" t="s">
        <v>160</v>
      </c>
      <c r="C11" s="152" t="str">
        <f>'General Information'!C12</f>
        <v>xx</v>
      </c>
      <c r="D11" s="9" t="s">
        <v>10</v>
      </c>
      <c r="E11" s="239" t="s">
        <v>16</v>
      </c>
      <c r="F11" s="213" t="e">
        <f>(E11-STD!$M$11)/STD!$M$12</f>
        <v>#VALUE!</v>
      </c>
      <c r="G11" s="218" t="e">
        <f>(IF($A$10='Ref CTRL'!$A$44,'Ref CTRL'!$F$44,IF($A$10='Ref CTRL'!$A$48,'Ref CTRL'!$F$48,IF($A$10='Ref CTRL'!$A$52,'Ref CTRL'!$F$52,'Ref CTRL'!$F$56)))-E11)/(IF($A$10='Ref CTRL'!$A$44,'Ref CTRL'!$F$44,IF($A$10='Ref CTRL'!$A$48,'Ref CTRL'!$F$48,IF($A$10='Ref CTRL'!$A$52,'Ref CTRL'!$F$52,'Ref CTRL'!$F$56))))*100</f>
        <v>#DIV/0!</v>
      </c>
      <c r="H11" s="39" t="e">
        <f>IF((AND(G11&lt;0,G11&gt;-10)),0,IF(G11&lt;=-10, "interf",G11))</f>
        <v>#DIV/0!</v>
      </c>
      <c r="I11" s="381"/>
      <c r="J11" s="378"/>
      <c r="K11" s="384"/>
      <c r="L11" s="448"/>
      <c r="M11" s="378"/>
      <c r="N11" s="384"/>
      <c r="O11" s="381"/>
      <c r="P11" s="378"/>
      <c r="Q11" s="384"/>
      <c r="R11" s="396"/>
      <c r="S11" s="411"/>
      <c r="T11" s="229" t="s">
        <v>43</v>
      </c>
      <c r="U11" s="176" t="e">
        <f>E11/T11</f>
        <v>#VALUE!</v>
      </c>
      <c r="V11" s="110" t="s">
        <v>82</v>
      </c>
      <c r="W11" s="68" t="e">
        <f>IF(P10&lt;10,"YES","Not Met")</f>
        <v>#DIV/0!</v>
      </c>
    </row>
    <row r="12" spans="1:25" s="8" customFormat="1">
      <c r="A12" s="69"/>
      <c r="B12" s="147"/>
      <c r="C12" s="146"/>
      <c r="D12" s="9" t="s">
        <v>11</v>
      </c>
      <c r="E12" s="239" t="s">
        <v>16</v>
      </c>
      <c r="F12" s="213" t="e">
        <f>(E12-STD!$M$11)/STD!$M$12</f>
        <v>#VALUE!</v>
      </c>
      <c r="G12" s="218" t="e">
        <f>(IF($A$10='Ref CTRL'!$A$44,'Ref CTRL'!$F$44,IF($A$10='Ref CTRL'!$A$48,'Ref CTRL'!$F$48,IF($A$10='Ref CTRL'!$A$52,'Ref CTRL'!$F$52,'Ref CTRL'!$F$56)))-E12)/(IF($A$10='Ref CTRL'!$A$44,'Ref CTRL'!$F$44,IF($A$10='Ref CTRL'!$A$48,'Ref CTRL'!$F$48,IF($A$10='Ref CTRL'!$A$52,'Ref CTRL'!$F$52,'Ref CTRL'!$F$56))))*100</f>
        <v>#DIV/0!</v>
      </c>
      <c r="H12" s="39" t="e">
        <f>IF((AND(G12&lt;0,G12&gt;-10)),0,IF(G12&lt;=-10, "interf",G12))</f>
        <v>#DIV/0!</v>
      </c>
      <c r="I12" s="381"/>
      <c r="J12" s="378"/>
      <c r="K12" s="384"/>
      <c r="L12" s="448"/>
      <c r="M12" s="378"/>
      <c r="N12" s="384"/>
      <c r="O12" s="381"/>
      <c r="P12" s="378"/>
      <c r="Q12" s="384"/>
      <c r="R12" s="396"/>
      <c r="S12" s="411"/>
      <c r="T12" s="229" t="s">
        <v>16</v>
      </c>
      <c r="U12" s="176" t="e">
        <f>E12/T12</f>
        <v>#VALUE!</v>
      </c>
      <c r="V12" s="97"/>
      <c r="W12" s="99"/>
    </row>
    <row r="13" spans="1:25" s="8" customFormat="1" ht="13.5" thickBot="1">
      <c r="A13" s="69"/>
      <c r="B13" s="147"/>
      <c r="C13" s="148"/>
      <c r="D13" s="13" t="s">
        <v>12</v>
      </c>
      <c r="E13" s="239" t="s">
        <v>16</v>
      </c>
      <c r="F13" s="213" t="e">
        <f>(E13-STD!$M$11)/STD!$M$12</f>
        <v>#VALUE!</v>
      </c>
      <c r="G13" s="218" t="e">
        <f>(IF($A$10='Ref CTRL'!$A$44,'Ref CTRL'!$F$44,IF($A$10='Ref CTRL'!$A$48,'Ref CTRL'!$F$48,IF($A$10='Ref CTRL'!$A$52,'Ref CTRL'!$F$52,'Ref CTRL'!$F$56)))-E13)/(IF($A$10='Ref CTRL'!$A$44,'Ref CTRL'!$F$44,IF($A$10='Ref CTRL'!$A$48,'Ref CTRL'!$F$48,IF($A$10='Ref CTRL'!$A$52,'Ref CTRL'!$F$52,'Ref CTRL'!$F$56))))*100</f>
        <v>#DIV/0!</v>
      </c>
      <c r="H13" s="39" t="e">
        <f>IF((AND(G13&lt;0,G13&gt;-10)),0,IF(G13&lt;=-10, "interf",G13))</f>
        <v>#DIV/0!</v>
      </c>
      <c r="I13" s="404"/>
      <c r="J13" s="403"/>
      <c r="K13" s="399"/>
      <c r="L13" s="449"/>
      <c r="M13" s="403"/>
      <c r="N13" s="399"/>
      <c r="O13" s="404"/>
      <c r="P13" s="403"/>
      <c r="Q13" s="399"/>
      <c r="R13" s="400"/>
      <c r="S13" s="412"/>
      <c r="T13" s="230" t="s">
        <v>16</v>
      </c>
      <c r="U13" s="178" t="e">
        <f>E13/T13</f>
        <v>#VALUE!</v>
      </c>
      <c r="V13" s="111"/>
      <c r="W13" s="75"/>
    </row>
    <row r="14" spans="1:25" s="8" customFormat="1">
      <c r="A14" s="71" t="str">
        <f>'General Information'!D13</f>
        <v>-</v>
      </c>
      <c r="B14" s="413" t="s">
        <v>144</v>
      </c>
      <c r="C14" s="414"/>
      <c r="D14" s="16"/>
      <c r="E14" s="240"/>
      <c r="F14" s="41"/>
      <c r="G14" s="40"/>
      <c r="H14" s="41"/>
      <c r="I14" s="380" t="e">
        <f>AVERAGE(E15:E17)</f>
        <v>#DIV/0!</v>
      </c>
      <c r="J14" s="377" t="e">
        <f>STDEV(E15:E17)</f>
        <v>#DIV/0!</v>
      </c>
      <c r="K14" s="383" t="e">
        <f>J14/I14</f>
        <v>#DIV/0!</v>
      </c>
      <c r="L14" s="447" t="e">
        <f>AVERAGE(F15:F17)</f>
        <v>#VALUE!</v>
      </c>
      <c r="M14" s="377" t="e">
        <f>STDEV(F15:F17)</f>
        <v>#VALUE!</v>
      </c>
      <c r="N14" s="383" t="e">
        <f>M14/L14</f>
        <v>#VALUE!</v>
      </c>
      <c r="O14" s="380" t="e">
        <f>AVERAGE(H15:H17)</f>
        <v>#DIV/0!</v>
      </c>
      <c r="P14" s="377" t="e">
        <f>STDEV(H15:H17)</f>
        <v>#DIV/0!</v>
      </c>
      <c r="Q14" s="383" t="e">
        <f>P14/O14</f>
        <v>#DIV/0!</v>
      </c>
      <c r="R14" s="395" t="s">
        <v>120</v>
      </c>
      <c r="S14" s="386" t="s">
        <v>120</v>
      </c>
      <c r="T14" s="231"/>
      <c r="U14" s="176"/>
      <c r="V14" s="109"/>
      <c r="W14" s="72"/>
    </row>
    <row r="15" spans="1:25" s="8" customFormat="1" ht="15" customHeight="1">
      <c r="A15" s="142"/>
      <c r="B15" s="150" t="s">
        <v>160</v>
      </c>
      <c r="C15" s="152" t="str">
        <f>'General Information'!C13</f>
        <v>xx</v>
      </c>
      <c r="D15" s="9" t="s">
        <v>10</v>
      </c>
      <c r="E15" s="239" t="s">
        <v>16</v>
      </c>
      <c r="F15" s="213" t="e">
        <f>(E15-STD!$M$11)/STD!$M$12</f>
        <v>#VALUE!</v>
      </c>
      <c r="G15" s="218" t="e">
        <f>(IF($A$14='Ref CTRL'!$A$44,'Ref CTRL'!$F$44,IF($A$14='Ref CTRL'!$A$48,'Ref CTRL'!$F$48,IF($A$14='Ref CTRL'!$A$52,'Ref CTRL'!$F$52,'Ref CTRL'!$F$56)))-E15)/(IF($A$14='Ref CTRL'!$A$44,'Ref CTRL'!$F$44,IF($A$14='Ref CTRL'!$A$48,'Ref CTRL'!$F$48,IF($A$14='Ref CTRL'!$A$52,'Ref CTRL'!$F$52,'Ref CTRL'!$F$56))))*100</f>
        <v>#DIV/0!</v>
      </c>
      <c r="H15" s="39" t="e">
        <f>IF((AND(G15&lt;0,G15&gt;-10)),0,IF(G15&lt;=-10, "interf",G15))</f>
        <v>#DIV/0!</v>
      </c>
      <c r="I15" s="381"/>
      <c r="J15" s="378"/>
      <c r="K15" s="384"/>
      <c r="L15" s="448"/>
      <c r="M15" s="378"/>
      <c r="N15" s="384"/>
      <c r="O15" s="381"/>
      <c r="P15" s="378"/>
      <c r="Q15" s="384"/>
      <c r="R15" s="396"/>
      <c r="S15" s="387"/>
      <c r="T15" s="229" t="s">
        <v>16</v>
      </c>
      <c r="U15" s="176" t="e">
        <f>E15/T15</f>
        <v>#VALUE!</v>
      </c>
      <c r="V15" s="110" t="s">
        <v>82</v>
      </c>
      <c r="W15" s="68" t="e">
        <f>IF(P14&lt;10,"YES","Not Met")</f>
        <v>#DIV/0!</v>
      </c>
    </row>
    <row r="16" spans="1:25" s="8" customFormat="1">
      <c r="A16" s="143"/>
      <c r="B16" s="151"/>
      <c r="C16" s="146"/>
      <c r="D16" s="9" t="s">
        <v>11</v>
      </c>
      <c r="E16" s="239" t="s">
        <v>16</v>
      </c>
      <c r="F16" s="213" t="e">
        <f>(E16-STD!$M$11)/STD!$M$12</f>
        <v>#VALUE!</v>
      </c>
      <c r="G16" s="218" t="e">
        <f>(IF($A$14='Ref CTRL'!$A$44,'Ref CTRL'!$F$44,IF($A$14='Ref CTRL'!$A$48,'Ref CTRL'!$F$48,IF($A$14='Ref CTRL'!$A$52,'Ref CTRL'!$F$52,'Ref CTRL'!$F$56)))-E16)/(IF($A$14='Ref CTRL'!$A$44,'Ref CTRL'!$F$44,IF($A$14='Ref CTRL'!$A$48,'Ref CTRL'!$F$48,IF($A$14='Ref CTRL'!$A$52,'Ref CTRL'!$F$52,'Ref CTRL'!$F$56))))*100</f>
        <v>#DIV/0!</v>
      </c>
      <c r="H16" s="39" t="e">
        <f>IF((AND(G16&lt;0,G16&gt;-10)),0,IF(G16&lt;=-10, "interf",G16))</f>
        <v>#DIV/0!</v>
      </c>
      <c r="I16" s="381"/>
      <c r="J16" s="378"/>
      <c r="K16" s="384"/>
      <c r="L16" s="448"/>
      <c r="M16" s="378"/>
      <c r="N16" s="384"/>
      <c r="O16" s="381"/>
      <c r="P16" s="378"/>
      <c r="Q16" s="384"/>
      <c r="R16" s="396"/>
      <c r="S16" s="387"/>
      <c r="T16" s="229" t="s">
        <v>16</v>
      </c>
      <c r="U16" s="176" t="e">
        <f>E16/T16</f>
        <v>#VALUE!</v>
      </c>
      <c r="V16" s="97"/>
      <c r="W16" s="99"/>
    </row>
    <row r="17" spans="1:23" s="8" customFormat="1" ht="13.5" thickBot="1">
      <c r="A17" s="143"/>
      <c r="B17" s="151"/>
      <c r="C17" s="148"/>
      <c r="D17" s="13" t="s">
        <v>12</v>
      </c>
      <c r="E17" s="239" t="s">
        <v>16</v>
      </c>
      <c r="F17" s="213" t="e">
        <f>(E17-STD!$M$11)/STD!$M$12</f>
        <v>#VALUE!</v>
      </c>
      <c r="G17" s="218" t="e">
        <f>(IF($A$14='Ref CTRL'!$A$44,'Ref CTRL'!$F$44,IF($A$14='Ref CTRL'!$A$48,'Ref CTRL'!$F$48,IF($A$14='Ref CTRL'!$A$52,'Ref CTRL'!$F$52,'Ref CTRL'!$F$56)))-E17)/(IF($A$14='Ref CTRL'!$A$44,'Ref CTRL'!$F$44,IF($A$14='Ref CTRL'!$A$48,'Ref CTRL'!$F$48,IF($A$14='Ref CTRL'!$A$52,'Ref CTRL'!$F$52,'Ref CTRL'!$F$56))))*100</f>
        <v>#DIV/0!</v>
      </c>
      <c r="H17" s="39" t="e">
        <f>IF((AND(G17&lt;0,G17&gt;-10)),0,IF(G17&lt;=-10, "interf",G17))</f>
        <v>#DIV/0!</v>
      </c>
      <c r="I17" s="404"/>
      <c r="J17" s="403"/>
      <c r="K17" s="399"/>
      <c r="L17" s="449"/>
      <c r="M17" s="403"/>
      <c r="N17" s="399"/>
      <c r="O17" s="404"/>
      <c r="P17" s="403"/>
      <c r="Q17" s="399"/>
      <c r="R17" s="400"/>
      <c r="S17" s="401"/>
      <c r="T17" s="230" t="s">
        <v>16</v>
      </c>
      <c r="U17" s="178" t="e">
        <f>E17/T17</f>
        <v>#VALUE!</v>
      </c>
      <c r="V17" s="111"/>
      <c r="W17" s="75"/>
    </row>
    <row r="18" spans="1:23" s="8" customFormat="1">
      <c r="A18" s="71" t="str">
        <f>'General Information'!D14</f>
        <v>-</v>
      </c>
      <c r="B18" s="413" t="s">
        <v>145</v>
      </c>
      <c r="C18" s="414"/>
      <c r="D18" s="16"/>
      <c r="E18" s="240"/>
      <c r="F18" s="41"/>
      <c r="G18" s="40"/>
      <c r="H18" s="41"/>
      <c r="I18" s="380" t="e">
        <f>AVERAGE(E19:E21)</f>
        <v>#DIV/0!</v>
      </c>
      <c r="J18" s="377" t="e">
        <f>STDEV(E19:E21)</f>
        <v>#DIV/0!</v>
      </c>
      <c r="K18" s="383" t="e">
        <f>J18/I18</f>
        <v>#DIV/0!</v>
      </c>
      <c r="L18" s="447" t="e">
        <f>AVERAGE(F19:F21)</f>
        <v>#VALUE!</v>
      </c>
      <c r="M18" s="377" t="e">
        <f>STDEV(F19:F21)</f>
        <v>#VALUE!</v>
      </c>
      <c r="N18" s="383" t="e">
        <f>M18/L18</f>
        <v>#VALUE!</v>
      </c>
      <c r="O18" s="380" t="e">
        <f>AVERAGE(H19:H21)</f>
        <v>#DIV/0!</v>
      </c>
      <c r="P18" s="377" t="e">
        <f>STDEV(H19:H21)</f>
        <v>#DIV/0!</v>
      </c>
      <c r="Q18" s="383" t="e">
        <f>P18/O18</f>
        <v>#DIV/0!</v>
      </c>
      <c r="R18" s="395" t="s">
        <v>120</v>
      </c>
      <c r="S18" s="410" t="s">
        <v>120</v>
      </c>
      <c r="T18" s="231"/>
      <c r="U18" s="176"/>
      <c r="V18" s="109"/>
      <c r="W18" s="72"/>
    </row>
    <row r="19" spans="1:23" s="8" customFormat="1" ht="15" customHeight="1">
      <c r="A19" s="142"/>
      <c r="B19" s="150" t="s">
        <v>160</v>
      </c>
      <c r="C19" s="152" t="str">
        <f>'General Information'!C14</f>
        <v>xx</v>
      </c>
      <c r="D19" s="9" t="s">
        <v>10</v>
      </c>
      <c r="E19" s="239" t="s">
        <v>16</v>
      </c>
      <c r="F19" s="213" t="e">
        <f>(E19-STD!$M$11)/STD!$M$12</f>
        <v>#VALUE!</v>
      </c>
      <c r="G19" s="218" t="e">
        <f>(IF($A$18='Ref CTRL'!$A$44,'Ref CTRL'!$F$44,IF($A$18='Ref CTRL'!$A$48,'Ref CTRL'!$F$48,IF($A$18='Ref CTRL'!$A$52,'Ref CTRL'!$F$52,'Ref CTRL'!$F$56)))-E19)/(IF($A$18='Ref CTRL'!$A$44,'Ref CTRL'!$F$44,IF($A$18='Ref CTRL'!$A$48,'Ref CTRL'!$F$48,IF($A$18='Ref CTRL'!$A$52,'Ref CTRL'!$F$52,'Ref CTRL'!$F$56))))*100</f>
        <v>#DIV/0!</v>
      </c>
      <c r="H19" s="39" t="e">
        <f>IF((AND(G19&lt;0,G19&gt;-10)),0,IF(G19&lt;=-10, "interf",G19))</f>
        <v>#DIV/0!</v>
      </c>
      <c r="I19" s="381"/>
      <c r="J19" s="378"/>
      <c r="K19" s="384"/>
      <c r="L19" s="448"/>
      <c r="M19" s="378"/>
      <c r="N19" s="384"/>
      <c r="O19" s="381"/>
      <c r="P19" s="378"/>
      <c r="Q19" s="384"/>
      <c r="R19" s="396"/>
      <c r="S19" s="411"/>
      <c r="T19" s="229" t="s">
        <v>16</v>
      </c>
      <c r="U19" s="176" t="e">
        <f>E19/T19</f>
        <v>#VALUE!</v>
      </c>
      <c r="V19" s="110" t="s">
        <v>82</v>
      </c>
      <c r="W19" s="68" t="e">
        <f>IF(P18&lt;10,"YES","Not Met")</f>
        <v>#DIV/0!</v>
      </c>
    </row>
    <row r="20" spans="1:23" s="8" customFormat="1">
      <c r="A20" s="143"/>
      <c r="B20" s="151"/>
      <c r="C20" s="146"/>
      <c r="D20" s="9" t="s">
        <v>11</v>
      </c>
      <c r="E20" s="239" t="s">
        <v>16</v>
      </c>
      <c r="F20" s="213" t="e">
        <f>(E20-STD!$M$11)/STD!$M$12</f>
        <v>#VALUE!</v>
      </c>
      <c r="G20" s="218" t="e">
        <f>(IF($A$18='Ref CTRL'!$A$44,'Ref CTRL'!$F$44,IF($A$18='Ref CTRL'!$A$48,'Ref CTRL'!$F$48,IF($A$18='Ref CTRL'!$A$52,'Ref CTRL'!$F$52,'Ref CTRL'!$F$56)))-E20)/(IF($A$18='Ref CTRL'!$A$44,'Ref CTRL'!$F$44,IF($A$18='Ref CTRL'!$A$48,'Ref CTRL'!$F$48,IF($A$18='Ref CTRL'!$A$52,'Ref CTRL'!$F$52,'Ref CTRL'!$F$56))))*100</f>
        <v>#DIV/0!</v>
      </c>
      <c r="H20" s="39" t="e">
        <f>IF((AND(G20&lt;0,G20&gt;-10)),0,IF(G20&lt;=-10, "interf",G20))</f>
        <v>#DIV/0!</v>
      </c>
      <c r="I20" s="381"/>
      <c r="J20" s="378"/>
      <c r="K20" s="384"/>
      <c r="L20" s="448"/>
      <c r="M20" s="378"/>
      <c r="N20" s="384"/>
      <c r="O20" s="381"/>
      <c r="P20" s="378"/>
      <c r="Q20" s="384"/>
      <c r="R20" s="396"/>
      <c r="S20" s="411"/>
      <c r="T20" s="229" t="s">
        <v>16</v>
      </c>
      <c r="U20" s="176" t="e">
        <f>E20/T20</f>
        <v>#VALUE!</v>
      </c>
      <c r="V20" s="97"/>
      <c r="W20" s="99"/>
    </row>
    <row r="21" spans="1:23" s="8" customFormat="1" ht="13.5" thickBot="1">
      <c r="A21" s="143"/>
      <c r="B21" s="151"/>
      <c r="C21" s="146"/>
      <c r="D21" s="15" t="s">
        <v>12</v>
      </c>
      <c r="E21" s="239" t="s">
        <v>16</v>
      </c>
      <c r="F21" s="213" t="e">
        <f>(E21-STD!$M$11)/STD!$M$12</f>
        <v>#VALUE!</v>
      </c>
      <c r="G21" s="218" t="e">
        <f>(IF($A$18='Ref CTRL'!$A$44,'Ref CTRL'!$F$44,IF($A$18='Ref CTRL'!$A$48,'Ref CTRL'!$F$48,IF($A$18='Ref CTRL'!$A$52,'Ref CTRL'!$F$52,'Ref CTRL'!$F$56)))-E21)/(IF($A$18='Ref CTRL'!$A$44,'Ref CTRL'!$F$44,IF($A$18='Ref CTRL'!$A$48,'Ref CTRL'!$F$48,IF($A$18='Ref CTRL'!$A$52,'Ref CTRL'!$F$52,'Ref CTRL'!$F$56))))*100</f>
        <v>#DIV/0!</v>
      </c>
      <c r="H21" s="44" t="e">
        <f>IF((AND(G21&lt;0,G21&gt;-10)),0,IF(G21&lt;=-10, "interf",G21))</f>
        <v>#DIV/0!</v>
      </c>
      <c r="I21" s="381"/>
      <c r="J21" s="378"/>
      <c r="K21" s="384"/>
      <c r="L21" s="448"/>
      <c r="M21" s="378"/>
      <c r="N21" s="384"/>
      <c r="O21" s="381"/>
      <c r="P21" s="378"/>
      <c r="Q21" s="384"/>
      <c r="R21" s="400"/>
      <c r="S21" s="412"/>
      <c r="T21" s="229" t="s">
        <v>16</v>
      </c>
      <c r="U21" s="176" t="e">
        <f>E21/T21</f>
        <v>#VALUE!</v>
      </c>
      <c r="V21" s="111"/>
      <c r="W21" s="75"/>
    </row>
    <row r="22" spans="1:23" s="8" customFormat="1">
      <c r="A22" s="71" t="str">
        <f>'General Information'!D15</f>
        <v>-</v>
      </c>
      <c r="B22" s="413" t="s">
        <v>146</v>
      </c>
      <c r="C22" s="414"/>
      <c r="D22" s="16"/>
      <c r="E22" s="240"/>
      <c r="F22" s="41"/>
      <c r="G22" s="40"/>
      <c r="H22" s="41"/>
      <c r="I22" s="380" t="e">
        <f>AVERAGE(E23:E25)</f>
        <v>#DIV/0!</v>
      </c>
      <c r="J22" s="377" t="e">
        <f>STDEV(E23:E25)</f>
        <v>#DIV/0!</v>
      </c>
      <c r="K22" s="383" t="e">
        <f>J22/I22</f>
        <v>#DIV/0!</v>
      </c>
      <c r="L22" s="447" t="e">
        <f>AVERAGE(F23:F25)</f>
        <v>#VALUE!</v>
      </c>
      <c r="M22" s="377" t="e">
        <f>STDEV(F23:F25)</f>
        <v>#VALUE!</v>
      </c>
      <c r="N22" s="383" t="e">
        <f>M22/L22</f>
        <v>#VALUE!</v>
      </c>
      <c r="O22" s="380" t="e">
        <f>AVERAGE(H23:H25)</f>
        <v>#DIV/0!</v>
      </c>
      <c r="P22" s="377" t="e">
        <f>STDEV(H23:H25)</f>
        <v>#DIV/0!</v>
      </c>
      <c r="Q22" s="383" t="e">
        <f>P22/O22</f>
        <v>#DIV/0!</v>
      </c>
      <c r="R22" s="395" t="s">
        <v>120</v>
      </c>
      <c r="S22" s="386" t="s">
        <v>120</v>
      </c>
      <c r="T22" s="228"/>
      <c r="U22" s="177"/>
      <c r="V22" s="109"/>
      <c r="W22" s="72"/>
    </row>
    <row r="23" spans="1:23" s="8" customFormat="1" ht="15" customHeight="1">
      <c r="A23" s="142"/>
      <c r="B23" s="150" t="s">
        <v>160</v>
      </c>
      <c r="C23" s="152" t="str">
        <f>'General Information'!C15</f>
        <v>xx</v>
      </c>
      <c r="D23" s="9" t="s">
        <v>10</v>
      </c>
      <c r="E23" s="239" t="s">
        <v>16</v>
      </c>
      <c r="F23" s="213" t="e">
        <f>(E23-STD!$M$11)/STD!$M$12</f>
        <v>#VALUE!</v>
      </c>
      <c r="G23" s="218" t="e">
        <f>(IF($A$22='Ref CTRL'!$A$44,'Ref CTRL'!$F$44,IF($A$22='Ref CTRL'!$A$48,'Ref CTRL'!$F$48,IF($A$22='Ref CTRL'!$A$52,'Ref CTRL'!$F$52,'Ref CTRL'!$F$56)))-E23)/(IF($A$22='Ref CTRL'!$A$44,'Ref CTRL'!$F$44,IF($A$22='Ref CTRL'!$A$48,'Ref CTRL'!$F$48,IF($A$22='Ref CTRL'!$A$52,'Ref CTRL'!$F$52,'Ref CTRL'!$F$56))))*100</f>
        <v>#DIV/0!</v>
      </c>
      <c r="H23" s="39" t="e">
        <f>IF((AND(G23&lt;0,G23&gt;-10)),0,IF(G23&lt;=-10, "interf",G23))</f>
        <v>#DIV/0!</v>
      </c>
      <c r="I23" s="381"/>
      <c r="J23" s="378"/>
      <c r="K23" s="384"/>
      <c r="L23" s="448"/>
      <c r="M23" s="378"/>
      <c r="N23" s="384"/>
      <c r="O23" s="381"/>
      <c r="P23" s="378"/>
      <c r="Q23" s="384"/>
      <c r="R23" s="396"/>
      <c r="S23" s="387"/>
      <c r="T23" s="229" t="s">
        <v>16</v>
      </c>
      <c r="U23" s="176" t="e">
        <f>E23/T23</f>
        <v>#VALUE!</v>
      </c>
      <c r="V23" s="110" t="s">
        <v>82</v>
      </c>
      <c r="W23" s="68" t="e">
        <f>IF(P22&lt;10,"YES","Not Met")</f>
        <v>#DIV/0!</v>
      </c>
    </row>
    <row r="24" spans="1:23" s="8" customFormat="1">
      <c r="A24" s="143"/>
      <c r="B24" s="151"/>
      <c r="C24" s="146"/>
      <c r="D24" s="9" t="s">
        <v>11</v>
      </c>
      <c r="E24" s="239" t="s">
        <v>16</v>
      </c>
      <c r="F24" s="213" t="e">
        <f>(E24-STD!$M$11)/STD!$M$12</f>
        <v>#VALUE!</v>
      </c>
      <c r="G24" s="218" t="e">
        <f>(IF($A$22='Ref CTRL'!$A$44,'Ref CTRL'!$F$44,IF($A$22='Ref CTRL'!$A$48,'Ref CTRL'!$F$48,IF($A$22='Ref CTRL'!$A$52,'Ref CTRL'!$F$52,'Ref CTRL'!$F$56)))-E24)/(IF($A$22='Ref CTRL'!$A$44,'Ref CTRL'!$F$44,IF($A$22='Ref CTRL'!$A$48,'Ref CTRL'!$F$48,IF($A$22='Ref CTRL'!$A$52,'Ref CTRL'!$F$52,'Ref CTRL'!$F$56))))*100</f>
        <v>#DIV/0!</v>
      </c>
      <c r="H24" s="39" t="e">
        <f>IF((AND(G24&lt;0,G24&gt;-10)),0,IF(G24&lt;=-10, "interf",G24))</f>
        <v>#DIV/0!</v>
      </c>
      <c r="I24" s="381"/>
      <c r="J24" s="378"/>
      <c r="K24" s="384"/>
      <c r="L24" s="448"/>
      <c r="M24" s="378"/>
      <c r="N24" s="384"/>
      <c r="O24" s="381"/>
      <c r="P24" s="378"/>
      <c r="Q24" s="384"/>
      <c r="R24" s="396"/>
      <c r="S24" s="387"/>
      <c r="T24" s="229" t="s">
        <v>16</v>
      </c>
      <c r="U24" s="176" t="e">
        <f>E24/T24</f>
        <v>#VALUE!</v>
      </c>
      <c r="V24" s="97"/>
      <c r="W24" s="99"/>
    </row>
    <row r="25" spans="1:23" s="8" customFormat="1" ht="13.5" thickBot="1">
      <c r="A25" s="143"/>
      <c r="B25" s="151"/>
      <c r="C25" s="148"/>
      <c r="D25" s="13" t="s">
        <v>12</v>
      </c>
      <c r="E25" s="239" t="s">
        <v>16</v>
      </c>
      <c r="F25" s="213" t="e">
        <f>(E25-STD!$M$11)/STD!$M$12</f>
        <v>#VALUE!</v>
      </c>
      <c r="G25" s="218" t="e">
        <f>(IF($A$22='Ref CTRL'!$A$44,'Ref CTRL'!$F$44,IF($A$22='Ref CTRL'!$A$48,'Ref CTRL'!$F$48,IF($A$22='Ref CTRL'!$A$52,'Ref CTRL'!$F$52,'Ref CTRL'!$F$56)))-E25)/(IF($A$22='Ref CTRL'!$A$44,'Ref CTRL'!$F$44,IF($A$22='Ref CTRL'!$A$48,'Ref CTRL'!$F$48,IF($A$22='Ref CTRL'!$A$52,'Ref CTRL'!$F$52,'Ref CTRL'!$F$56))))*100</f>
        <v>#DIV/0!</v>
      </c>
      <c r="H25" s="39" t="e">
        <f>IF((AND(G25&lt;0,G25&gt;-10)),0,IF(G25&lt;=-10, "interf",G25))</f>
        <v>#DIV/0!</v>
      </c>
      <c r="I25" s="404"/>
      <c r="J25" s="403"/>
      <c r="K25" s="399"/>
      <c r="L25" s="449"/>
      <c r="M25" s="407"/>
      <c r="N25" s="399"/>
      <c r="O25" s="404"/>
      <c r="P25" s="403"/>
      <c r="Q25" s="399"/>
      <c r="R25" s="400"/>
      <c r="S25" s="401"/>
      <c r="T25" s="230" t="s">
        <v>16</v>
      </c>
      <c r="U25" s="178" t="e">
        <f>E25/T25</f>
        <v>#VALUE!</v>
      </c>
      <c r="V25" s="111"/>
      <c r="W25" s="75"/>
    </row>
    <row r="26" spans="1:23" s="8" customFormat="1">
      <c r="A26" s="71" t="str">
        <f>'General Information'!D16</f>
        <v>-</v>
      </c>
      <c r="B26" s="413" t="s">
        <v>147</v>
      </c>
      <c r="C26" s="414"/>
      <c r="D26" s="16"/>
      <c r="E26" s="240"/>
      <c r="F26" s="41"/>
      <c r="G26" s="40"/>
      <c r="H26" s="41"/>
      <c r="I26" s="380" t="e">
        <f>AVERAGE(E27:E29)</f>
        <v>#DIV/0!</v>
      </c>
      <c r="J26" s="377" t="e">
        <f>STDEV(E27:E29)</f>
        <v>#DIV/0!</v>
      </c>
      <c r="K26" s="383" t="e">
        <f>J26/I26</f>
        <v>#DIV/0!</v>
      </c>
      <c r="L26" s="447" t="e">
        <f>AVERAGE(F27:F29)</f>
        <v>#VALUE!</v>
      </c>
      <c r="M26" s="378" t="e">
        <f>STDEV(F27:F29)</f>
        <v>#VALUE!</v>
      </c>
      <c r="N26" s="383" t="e">
        <f>M26/L26</f>
        <v>#VALUE!</v>
      </c>
      <c r="O26" s="380" t="e">
        <f>AVERAGE(H27:H29)</f>
        <v>#DIV/0!</v>
      </c>
      <c r="P26" s="377" t="e">
        <f>STDEV(H27:H29)</f>
        <v>#DIV/0!</v>
      </c>
      <c r="Q26" s="383" t="e">
        <f>P26/O26</f>
        <v>#DIV/0!</v>
      </c>
      <c r="R26" s="395" t="s">
        <v>120</v>
      </c>
      <c r="S26" s="386" t="s">
        <v>120</v>
      </c>
      <c r="T26" s="231"/>
      <c r="U26" s="176"/>
      <c r="V26" s="109"/>
      <c r="W26" s="72"/>
    </row>
    <row r="27" spans="1:23" s="8" customFormat="1" ht="15" customHeight="1">
      <c r="A27" s="142"/>
      <c r="B27" s="150" t="s">
        <v>160</v>
      </c>
      <c r="C27" s="152" t="str">
        <f>'General Information'!C16</f>
        <v>xx</v>
      </c>
      <c r="D27" s="9" t="s">
        <v>10</v>
      </c>
      <c r="E27" s="239" t="s">
        <v>16</v>
      </c>
      <c r="F27" s="213" t="e">
        <f>(E27-STD!$M$11)/STD!$M$12</f>
        <v>#VALUE!</v>
      </c>
      <c r="G27" s="218" t="e">
        <f>(IF($A$26='Ref CTRL'!$A$44,'Ref CTRL'!$F$44,IF($A$26='Ref CTRL'!$A$48,'Ref CTRL'!$F$48,IF($A$26='Ref CTRL'!$A$52,'Ref CTRL'!$F$52,'Ref CTRL'!$F$56)))-E27)/(IF($A$26='Ref CTRL'!$A$44,'Ref CTRL'!$F$44,IF($A$26='Ref CTRL'!$A$48,'Ref CTRL'!$F$48,IF($A$26='Ref CTRL'!$A$52,'Ref CTRL'!$F$52,'Ref CTRL'!$F$56))))*100</f>
        <v>#DIV/0!</v>
      </c>
      <c r="H27" s="39" t="e">
        <f>IF((AND(G27&lt;0,G27&gt;-10)),0,IF(G27&lt;=-10, "interf",G27))</f>
        <v>#DIV/0!</v>
      </c>
      <c r="I27" s="381"/>
      <c r="J27" s="378"/>
      <c r="K27" s="384"/>
      <c r="L27" s="448"/>
      <c r="M27" s="378"/>
      <c r="N27" s="384"/>
      <c r="O27" s="381"/>
      <c r="P27" s="378"/>
      <c r="Q27" s="384"/>
      <c r="R27" s="396"/>
      <c r="S27" s="387"/>
      <c r="T27" s="229" t="s">
        <v>16</v>
      </c>
      <c r="U27" s="176" t="e">
        <f>E27/T27</f>
        <v>#VALUE!</v>
      </c>
      <c r="V27" s="110" t="s">
        <v>82</v>
      </c>
      <c r="W27" s="68" t="e">
        <f>IF(P26&lt;10,"YES","Not Met")</f>
        <v>#DIV/0!</v>
      </c>
    </row>
    <row r="28" spans="1:23" s="8" customFormat="1">
      <c r="A28" s="143"/>
      <c r="B28" s="151"/>
      <c r="C28" s="146"/>
      <c r="D28" s="9" t="s">
        <v>11</v>
      </c>
      <c r="E28" s="239" t="s">
        <v>16</v>
      </c>
      <c r="F28" s="213" t="e">
        <f>(E28-STD!$M$11)/STD!$M$12</f>
        <v>#VALUE!</v>
      </c>
      <c r="G28" s="218" t="e">
        <f>(IF($A$26='Ref CTRL'!$A$44,'Ref CTRL'!$F$44,IF($A$26='Ref CTRL'!$A$48,'Ref CTRL'!$F$48,IF($A$26='Ref CTRL'!$A$52,'Ref CTRL'!$F$52,'Ref CTRL'!$F$56)))-E28)/(IF($A$26='Ref CTRL'!$A$44,'Ref CTRL'!$F$44,IF($A$26='Ref CTRL'!$A$48,'Ref CTRL'!$F$48,IF($A$26='Ref CTRL'!$A$52,'Ref CTRL'!$F$52,'Ref CTRL'!$F$56))))*100</f>
        <v>#DIV/0!</v>
      </c>
      <c r="H28" s="39" t="e">
        <f>IF((AND(G28&lt;0,G28&gt;-10)),0,IF(G28&lt;=-10, "interf",G28))</f>
        <v>#DIV/0!</v>
      </c>
      <c r="I28" s="381"/>
      <c r="J28" s="378"/>
      <c r="K28" s="384"/>
      <c r="L28" s="448"/>
      <c r="M28" s="378"/>
      <c r="N28" s="384"/>
      <c r="O28" s="381"/>
      <c r="P28" s="378"/>
      <c r="Q28" s="384"/>
      <c r="R28" s="396"/>
      <c r="S28" s="387"/>
      <c r="T28" s="229" t="s">
        <v>16</v>
      </c>
      <c r="U28" s="176" t="e">
        <f>E28/T28</f>
        <v>#VALUE!</v>
      </c>
      <c r="V28" s="97"/>
      <c r="W28" s="99"/>
    </row>
    <row r="29" spans="1:23" s="8" customFormat="1" ht="13.5" thickBot="1">
      <c r="A29" s="143"/>
      <c r="B29" s="151"/>
      <c r="C29" s="148"/>
      <c r="D29" s="13" t="s">
        <v>12</v>
      </c>
      <c r="E29" s="239" t="s">
        <v>16</v>
      </c>
      <c r="F29" s="213" t="e">
        <f>(E29-STD!$M$11)/STD!$M$12</f>
        <v>#VALUE!</v>
      </c>
      <c r="G29" s="218" t="e">
        <f>(IF($A$26='Ref CTRL'!$A$44,'Ref CTRL'!$F$44,IF($A$26='Ref CTRL'!$A$48,'Ref CTRL'!$F$48,IF($A$26='Ref CTRL'!$A$52,'Ref CTRL'!$F$52,'Ref CTRL'!$F$56)))-E29)/(IF($A$26='Ref CTRL'!$A$44,'Ref CTRL'!$F$44,IF($A$26='Ref CTRL'!$A$48,'Ref CTRL'!$F$48,IF($A$26='Ref CTRL'!$A$52,'Ref CTRL'!$F$52,'Ref CTRL'!$F$56))))*100</f>
        <v>#DIV/0!</v>
      </c>
      <c r="H29" s="39" t="e">
        <f>IF((AND(G29&lt;0,G29&gt;-10)),0,IF(G29&lt;=-10, "interf",G29))</f>
        <v>#DIV/0!</v>
      </c>
      <c r="I29" s="404"/>
      <c r="J29" s="403"/>
      <c r="K29" s="399"/>
      <c r="L29" s="449"/>
      <c r="M29" s="403"/>
      <c r="N29" s="399"/>
      <c r="O29" s="404"/>
      <c r="P29" s="403"/>
      <c r="Q29" s="399"/>
      <c r="R29" s="400"/>
      <c r="S29" s="401"/>
      <c r="T29" s="230" t="s">
        <v>16</v>
      </c>
      <c r="U29" s="178" t="e">
        <f>E29/T29</f>
        <v>#VALUE!</v>
      </c>
      <c r="V29" s="111"/>
      <c r="W29" s="75"/>
    </row>
    <row r="30" spans="1:23" s="8" customFormat="1">
      <c r="A30" s="71" t="str">
        <f>'General Information'!D17</f>
        <v>-</v>
      </c>
      <c r="B30" s="413" t="s">
        <v>148</v>
      </c>
      <c r="C30" s="414"/>
      <c r="D30" s="16"/>
      <c r="E30" s="240"/>
      <c r="F30" s="41"/>
      <c r="G30" s="40"/>
      <c r="H30" s="41"/>
      <c r="I30" s="380" t="e">
        <f>AVERAGE(E31:E33)</f>
        <v>#DIV/0!</v>
      </c>
      <c r="J30" s="377" t="e">
        <f>STDEV(E31:E33)</f>
        <v>#DIV/0!</v>
      </c>
      <c r="K30" s="383" t="e">
        <f>J30/I30</f>
        <v>#DIV/0!</v>
      </c>
      <c r="L30" s="447" t="e">
        <f>AVERAGE(F31:F33)</f>
        <v>#VALUE!</v>
      </c>
      <c r="M30" s="377" t="e">
        <f>STDEV(F31:F33)</f>
        <v>#VALUE!</v>
      </c>
      <c r="N30" s="383" t="e">
        <f>M30/L30</f>
        <v>#VALUE!</v>
      </c>
      <c r="O30" s="380" t="e">
        <f>AVERAGE(H31:H33)</f>
        <v>#DIV/0!</v>
      </c>
      <c r="P30" s="377" t="e">
        <f>STDEV(H31:H33)</f>
        <v>#DIV/0!</v>
      </c>
      <c r="Q30" s="383" t="e">
        <f>P30/O30</f>
        <v>#DIV/0!</v>
      </c>
      <c r="R30" s="395" t="s">
        <v>120</v>
      </c>
      <c r="S30" s="386" t="s">
        <v>120</v>
      </c>
      <c r="T30" s="231"/>
      <c r="U30" s="176"/>
      <c r="V30" s="109"/>
      <c r="W30" s="72"/>
    </row>
    <row r="31" spans="1:23" s="8" customFormat="1" ht="15" customHeight="1">
      <c r="A31" s="142"/>
      <c r="B31" s="150" t="s">
        <v>160</v>
      </c>
      <c r="C31" s="152" t="str">
        <f>'General Information'!C17</f>
        <v>xx</v>
      </c>
      <c r="D31" s="9" t="s">
        <v>10</v>
      </c>
      <c r="E31" s="239" t="s">
        <v>16</v>
      </c>
      <c r="F31" s="213" t="e">
        <f>(E31-STD!$M$11)/STD!$M$12</f>
        <v>#VALUE!</v>
      </c>
      <c r="G31" s="218" t="e">
        <f>(IF($A$30='Ref CTRL'!$A$44,'Ref CTRL'!$F$44,IF($A$30='Ref CTRL'!$A$48,'Ref CTRL'!$F$48,IF($A$30='Ref CTRL'!$A$52,'Ref CTRL'!$F$52,'Ref CTRL'!$F$56)))-E31)/(IF($A$30='Ref CTRL'!$A$44,'Ref CTRL'!$F$44,IF($A$30='Ref CTRL'!$A$48,'Ref CTRL'!$F$48,IF($A$30='Ref CTRL'!$A$52,'Ref CTRL'!$F$52,'Ref CTRL'!$F$56))))*100</f>
        <v>#DIV/0!</v>
      </c>
      <c r="H31" s="39" t="e">
        <f>IF((AND(G31&lt;0,G31&gt;-10)),0,IF(G31&lt;=-10, "interf",G31))</f>
        <v>#DIV/0!</v>
      </c>
      <c r="I31" s="381"/>
      <c r="J31" s="378"/>
      <c r="K31" s="384"/>
      <c r="L31" s="448"/>
      <c r="M31" s="378"/>
      <c r="N31" s="384"/>
      <c r="O31" s="381"/>
      <c r="P31" s="378"/>
      <c r="Q31" s="384"/>
      <c r="R31" s="396"/>
      <c r="S31" s="387"/>
      <c r="T31" s="229" t="s">
        <v>16</v>
      </c>
      <c r="U31" s="176" t="e">
        <f>E31/T31</f>
        <v>#VALUE!</v>
      </c>
      <c r="V31" s="110" t="s">
        <v>82</v>
      </c>
      <c r="W31" s="68" t="e">
        <f>IF(P30&lt;10,"YES","Not Met")</f>
        <v>#DIV/0!</v>
      </c>
    </row>
    <row r="32" spans="1:23" s="8" customFormat="1">
      <c r="A32" s="143"/>
      <c r="B32" s="151"/>
      <c r="C32" s="146"/>
      <c r="D32" s="9" t="s">
        <v>11</v>
      </c>
      <c r="E32" s="239" t="s">
        <v>16</v>
      </c>
      <c r="F32" s="213" t="e">
        <f>(E32-STD!$M$11)/STD!$M$12</f>
        <v>#VALUE!</v>
      </c>
      <c r="G32" s="218" t="e">
        <f>(IF($A$30='Ref CTRL'!$A$44,'Ref CTRL'!$F$44,IF($A$30='Ref CTRL'!$A$48,'Ref CTRL'!$F$48,IF($A$30='Ref CTRL'!$A$52,'Ref CTRL'!$F$52,'Ref CTRL'!$F$56)))-E32)/(IF($A$30='Ref CTRL'!$A$44,'Ref CTRL'!$F$44,IF($A$30='Ref CTRL'!$A$48,'Ref CTRL'!$F$48,IF($A$30='Ref CTRL'!$A$52,'Ref CTRL'!$F$52,'Ref CTRL'!$F$56))))*100</f>
        <v>#DIV/0!</v>
      </c>
      <c r="H32" s="39" t="e">
        <f>IF((AND(G32&lt;0,G32&gt;-10)),0,IF(G32&lt;=-10, "interf",G32))</f>
        <v>#DIV/0!</v>
      </c>
      <c r="I32" s="381"/>
      <c r="J32" s="378"/>
      <c r="K32" s="384"/>
      <c r="L32" s="448"/>
      <c r="M32" s="378"/>
      <c r="N32" s="384"/>
      <c r="O32" s="381"/>
      <c r="P32" s="378"/>
      <c r="Q32" s="384"/>
      <c r="R32" s="396"/>
      <c r="S32" s="387"/>
      <c r="T32" s="229" t="s">
        <v>16</v>
      </c>
      <c r="U32" s="176" t="e">
        <f>E32/T32</f>
        <v>#VALUE!</v>
      </c>
      <c r="V32" s="97"/>
      <c r="W32" s="99"/>
    </row>
    <row r="33" spans="1:23" s="8" customFormat="1" ht="13.5" thickBot="1">
      <c r="A33" s="144"/>
      <c r="B33" s="153"/>
      <c r="C33" s="154"/>
      <c r="D33" s="15" t="s">
        <v>12</v>
      </c>
      <c r="E33" s="241" t="s">
        <v>16</v>
      </c>
      <c r="F33" s="216" t="e">
        <f>(E33-STD!$M$11)/STD!$M$12</f>
        <v>#VALUE!</v>
      </c>
      <c r="G33" s="220" t="e">
        <f>(IF($A$30='Ref CTRL'!$A$44,'Ref CTRL'!$F$44,IF($A$30='Ref CTRL'!$A$48,'Ref CTRL'!$F$48,IF($A$30='Ref CTRL'!$A$52,'Ref CTRL'!$F$52,'Ref CTRL'!$F$56)))-E33)/(IF($A$30='Ref CTRL'!$A$44,'Ref CTRL'!$F$44,IF($A$30='Ref CTRL'!$A$48,'Ref CTRL'!$F$48,IF($A$30='Ref CTRL'!$A$52,'Ref CTRL'!$F$52,'Ref CTRL'!$F$56))))*100</f>
        <v>#DIV/0!</v>
      </c>
      <c r="H33" s="45" t="e">
        <f>IF((AND(G33&lt;0,G33&gt;-10)),0,IF(G33&lt;=-10, "interf",G33))</f>
        <v>#DIV/0!</v>
      </c>
      <c r="I33" s="406"/>
      <c r="J33" s="407"/>
      <c r="K33" s="405"/>
      <c r="L33" s="450"/>
      <c r="M33" s="407"/>
      <c r="N33" s="405"/>
      <c r="O33" s="406"/>
      <c r="P33" s="407"/>
      <c r="Q33" s="405"/>
      <c r="R33" s="400"/>
      <c r="S33" s="401"/>
      <c r="T33" s="230" t="s">
        <v>16</v>
      </c>
      <c r="U33" s="178" t="e">
        <f>E33/T33</f>
        <v>#VALUE!</v>
      </c>
      <c r="V33" s="111"/>
      <c r="W33" s="75"/>
    </row>
    <row r="34" spans="1:23" s="8" customFormat="1">
      <c r="A34" s="71" t="str">
        <f>'General Information'!D18</f>
        <v>-</v>
      </c>
      <c r="B34" s="413" t="s">
        <v>149</v>
      </c>
      <c r="C34" s="414"/>
      <c r="D34" s="16"/>
      <c r="E34" s="242"/>
      <c r="F34" s="39"/>
      <c r="G34" s="103"/>
      <c r="H34" s="39"/>
      <c r="I34" s="381" t="e">
        <f>AVERAGE(E35:E37)</f>
        <v>#DIV/0!</v>
      </c>
      <c r="J34" s="378" t="e">
        <f>STDEV(E35:E37)</f>
        <v>#DIV/0!</v>
      </c>
      <c r="K34" s="384" t="e">
        <f>J34/I34</f>
        <v>#DIV/0!</v>
      </c>
      <c r="L34" s="448" t="e">
        <f>AVERAGE(F35:F37)</f>
        <v>#VALUE!</v>
      </c>
      <c r="M34" s="378" t="e">
        <f>STDEV(F35:F37)</f>
        <v>#VALUE!</v>
      </c>
      <c r="N34" s="384" t="e">
        <f>M34/L34</f>
        <v>#VALUE!</v>
      </c>
      <c r="O34" s="381" t="e">
        <f>AVERAGE(H35:H37)</f>
        <v>#DIV/0!</v>
      </c>
      <c r="P34" s="378" t="e">
        <f>STDEV(H35:H37)</f>
        <v>#DIV/0!</v>
      </c>
      <c r="Q34" s="384" t="e">
        <f>P34/O34</f>
        <v>#DIV/0!</v>
      </c>
      <c r="R34" s="395" t="s">
        <v>120</v>
      </c>
      <c r="S34" s="386" t="s">
        <v>120</v>
      </c>
      <c r="T34" s="232"/>
      <c r="U34" s="176"/>
      <c r="V34" s="109"/>
      <c r="W34" s="72"/>
    </row>
    <row r="35" spans="1:23" s="8" customFormat="1" ht="15" customHeight="1">
      <c r="A35" s="142"/>
      <c r="B35" s="150" t="s">
        <v>160</v>
      </c>
      <c r="C35" s="152" t="str">
        <f>'General Information'!C18</f>
        <v>xx</v>
      </c>
      <c r="D35" s="9" t="s">
        <v>10</v>
      </c>
      <c r="E35" s="239" t="s">
        <v>16</v>
      </c>
      <c r="F35" s="213" t="e">
        <f>(E35-STD!$M$11)/STD!$M$12</f>
        <v>#VALUE!</v>
      </c>
      <c r="G35" s="218" t="e">
        <f>(IF($A$34='Ref CTRL'!$A$44,'Ref CTRL'!$F$44,IF($A$34='Ref CTRL'!$A$48,'Ref CTRL'!$F$48,IF($A$34='Ref CTRL'!$A$52,'Ref CTRL'!$F$52,'Ref CTRL'!$F$56)))-E35)/(IF($A$34='Ref CTRL'!$A$44,'Ref CTRL'!$F$44,IF($A$34='Ref CTRL'!$A$48,'Ref CTRL'!$F$48,IF($A$34='Ref CTRL'!$A$52,'Ref CTRL'!$F$52,'Ref CTRL'!$F$56))))*100</f>
        <v>#DIV/0!</v>
      </c>
      <c r="H35" s="39" t="e">
        <f>IF((AND(G35&lt;0,G35&gt;-10)),0,IF(G35&lt;=-10, "interf",G35))</f>
        <v>#DIV/0!</v>
      </c>
      <c r="I35" s="381"/>
      <c r="J35" s="378"/>
      <c r="K35" s="384"/>
      <c r="L35" s="448"/>
      <c r="M35" s="378"/>
      <c r="N35" s="384"/>
      <c r="O35" s="381"/>
      <c r="P35" s="378"/>
      <c r="Q35" s="384"/>
      <c r="R35" s="396"/>
      <c r="S35" s="387"/>
      <c r="T35" s="229" t="s">
        <v>16</v>
      </c>
      <c r="U35" s="176" t="e">
        <f>E35/T35</f>
        <v>#VALUE!</v>
      </c>
      <c r="V35" s="110" t="s">
        <v>82</v>
      </c>
      <c r="W35" s="68" t="e">
        <f>IF(P34&lt;10,"YES","Not Met")</f>
        <v>#DIV/0!</v>
      </c>
    </row>
    <row r="36" spans="1:23" s="8" customFormat="1">
      <c r="A36" s="143"/>
      <c r="B36" s="151"/>
      <c r="C36" s="146"/>
      <c r="D36" s="9" t="s">
        <v>11</v>
      </c>
      <c r="E36" s="239" t="s">
        <v>16</v>
      </c>
      <c r="F36" s="213" t="e">
        <f>(E36-STD!$M$11)/STD!$M$12</f>
        <v>#VALUE!</v>
      </c>
      <c r="G36" s="218" t="e">
        <f>(IF($A$34='Ref CTRL'!$A$44,'Ref CTRL'!$F$44,IF($A$34='Ref CTRL'!$A$48,'Ref CTRL'!$F$48,IF($A$34='Ref CTRL'!$A$52,'Ref CTRL'!$F$52,'Ref CTRL'!$F$56)))-E36)/(IF($A$34='Ref CTRL'!$A$44,'Ref CTRL'!$F$44,IF($A$34='Ref CTRL'!$A$48,'Ref CTRL'!$F$48,IF($A$34='Ref CTRL'!$A$52,'Ref CTRL'!$F$52,'Ref CTRL'!$F$56))))*100</f>
        <v>#DIV/0!</v>
      </c>
      <c r="H36" s="39" t="e">
        <f>IF((AND(G36&lt;0,G36&gt;-10)),0,IF(G36&lt;=-10, "interf",G36))</f>
        <v>#DIV/0!</v>
      </c>
      <c r="I36" s="381"/>
      <c r="J36" s="378"/>
      <c r="K36" s="384"/>
      <c r="L36" s="448"/>
      <c r="M36" s="378"/>
      <c r="N36" s="384"/>
      <c r="O36" s="381"/>
      <c r="P36" s="378"/>
      <c r="Q36" s="384"/>
      <c r="R36" s="396"/>
      <c r="S36" s="387"/>
      <c r="T36" s="229" t="s">
        <v>16</v>
      </c>
      <c r="U36" s="176" t="e">
        <f>E36/T36</f>
        <v>#VALUE!</v>
      </c>
      <c r="V36" s="97"/>
      <c r="W36" s="99"/>
    </row>
    <row r="37" spans="1:23" s="8" customFormat="1" ht="13.5" thickBot="1">
      <c r="A37" s="143"/>
      <c r="B37" s="151"/>
      <c r="C37" s="148"/>
      <c r="D37" s="13" t="s">
        <v>12</v>
      </c>
      <c r="E37" s="239" t="s">
        <v>16</v>
      </c>
      <c r="F37" s="213" t="e">
        <f>(E37-STD!$M$11)/STD!$M$12</f>
        <v>#VALUE!</v>
      </c>
      <c r="G37" s="218" t="e">
        <f>(IF($A$34='Ref CTRL'!$A$44,'Ref CTRL'!$F$44,IF($A$34='Ref CTRL'!$A$48,'Ref CTRL'!$F$48,IF($A$34='Ref CTRL'!$A$52,'Ref CTRL'!$F$52,'Ref CTRL'!$F$56)))-E37)/(IF($A$34='Ref CTRL'!$A$44,'Ref CTRL'!$F$44,IF($A$34='Ref CTRL'!$A$48,'Ref CTRL'!$F$48,IF($A$34='Ref CTRL'!$A$52,'Ref CTRL'!$F$52,'Ref CTRL'!$F$56))))*100</f>
        <v>#DIV/0!</v>
      </c>
      <c r="H37" s="39" t="e">
        <f>IF((AND(G37&lt;0,G37&gt;-10)),0,IF(G37&lt;=-10, "interf",G37))</f>
        <v>#DIV/0!</v>
      </c>
      <c r="I37" s="404"/>
      <c r="J37" s="403"/>
      <c r="K37" s="399"/>
      <c r="L37" s="449"/>
      <c r="M37" s="403"/>
      <c r="N37" s="399"/>
      <c r="O37" s="404"/>
      <c r="P37" s="403"/>
      <c r="Q37" s="399"/>
      <c r="R37" s="400"/>
      <c r="S37" s="401"/>
      <c r="T37" s="230" t="s">
        <v>16</v>
      </c>
      <c r="U37" s="178" t="e">
        <f>E37/T37</f>
        <v>#VALUE!</v>
      </c>
      <c r="V37" s="111"/>
      <c r="W37" s="75"/>
    </row>
    <row r="38" spans="1:23" s="8" customFormat="1">
      <c r="A38" s="71" t="str">
        <f>'General Information'!D19</f>
        <v>-</v>
      </c>
      <c r="B38" s="413" t="s">
        <v>150</v>
      </c>
      <c r="C38" s="414"/>
      <c r="D38" s="16"/>
      <c r="E38" s="240"/>
      <c r="F38" s="41"/>
      <c r="G38" s="40"/>
      <c r="H38" s="41"/>
      <c r="I38" s="380" t="e">
        <f>AVERAGE(E39:E41)</f>
        <v>#DIV/0!</v>
      </c>
      <c r="J38" s="377" t="e">
        <f>STDEV(E39:E41)</f>
        <v>#DIV/0!</v>
      </c>
      <c r="K38" s="383" t="e">
        <f>J38/I38</f>
        <v>#DIV/0!</v>
      </c>
      <c r="L38" s="447" t="e">
        <f>AVERAGE(F39:F41)</f>
        <v>#VALUE!</v>
      </c>
      <c r="M38" s="377" t="e">
        <f>STDEV(F39:F41)</f>
        <v>#VALUE!</v>
      </c>
      <c r="N38" s="383" t="e">
        <f>M38/L38</f>
        <v>#VALUE!</v>
      </c>
      <c r="O38" s="380" t="e">
        <f>AVERAGE(H39:H41)</f>
        <v>#DIV/0!</v>
      </c>
      <c r="P38" s="377" t="e">
        <f>STDEV(H39:H41)</f>
        <v>#DIV/0!</v>
      </c>
      <c r="Q38" s="383" t="e">
        <f>P38/O38</f>
        <v>#DIV/0!</v>
      </c>
      <c r="R38" s="395" t="s">
        <v>120</v>
      </c>
      <c r="S38" s="386" t="s">
        <v>120</v>
      </c>
      <c r="T38" s="231"/>
      <c r="U38" s="176"/>
      <c r="V38" s="109"/>
      <c r="W38" s="72"/>
    </row>
    <row r="39" spans="1:23" s="8" customFormat="1" ht="15" customHeight="1">
      <c r="A39" s="142"/>
      <c r="B39" s="150" t="s">
        <v>160</v>
      </c>
      <c r="C39" s="152" t="str">
        <f>'General Information'!C19</f>
        <v>xx</v>
      </c>
      <c r="D39" s="9" t="s">
        <v>10</v>
      </c>
      <c r="E39" s="239" t="s">
        <v>16</v>
      </c>
      <c r="F39" s="213" t="e">
        <f>(E39-STD!$M$11)/STD!$M$12</f>
        <v>#VALUE!</v>
      </c>
      <c r="G39" s="218" t="e">
        <f>(IF($A$38='Ref CTRL'!$A$44,'Ref CTRL'!$F$44,IF($A$38='Ref CTRL'!$A$48,'Ref CTRL'!$F$48,IF($A$38='Ref CTRL'!$A$52,'Ref CTRL'!$F$52,'Ref CTRL'!$F$56)))-E39)/(IF($A$38='Ref CTRL'!$A$44,'Ref CTRL'!$F$44,IF($A$38='Ref CTRL'!$A$48,'Ref CTRL'!$F$48,IF($A$38='Ref CTRL'!$A$52,'Ref CTRL'!$F$52,'Ref CTRL'!$F$56))))*100</f>
        <v>#DIV/0!</v>
      </c>
      <c r="H39" s="39" t="e">
        <f>IF((AND(G39&lt;0,G39&gt;-10)),0,IF(G39&lt;=-10, "interf",G39))</f>
        <v>#DIV/0!</v>
      </c>
      <c r="I39" s="381"/>
      <c r="J39" s="378"/>
      <c r="K39" s="384"/>
      <c r="L39" s="448"/>
      <c r="M39" s="378"/>
      <c r="N39" s="384"/>
      <c r="O39" s="381"/>
      <c r="P39" s="378"/>
      <c r="Q39" s="384"/>
      <c r="R39" s="396"/>
      <c r="S39" s="387"/>
      <c r="T39" s="229" t="s">
        <v>16</v>
      </c>
      <c r="U39" s="176" t="e">
        <f>E39/T39</f>
        <v>#VALUE!</v>
      </c>
      <c r="V39" s="110" t="s">
        <v>82</v>
      </c>
      <c r="W39" s="68" t="e">
        <f>IF(P38&lt;10,"YES","Not Met")</f>
        <v>#DIV/0!</v>
      </c>
    </row>
    <row r="40" spans="1:23" s="8" customFormat="1">
      <c r="A40" s="143"/>
      <c r="B40" s="151"/>
      <c r="C40" s="146"/>
      <c r="D40" s="9" t="s">
        <v>11</v>
      </c>
      <c r="E40" s="239" t="s">
        <v>16</v>
      </c>
      <c r="F40" s="213" t="e">
        <f>(E40-STD!$M$11)/STD!$M$12</f>
        <v>#VALUE!</v>
      </c>
      <c r="G40" s="218" t="e">
        <f>(IF($A$38='Ref CTRL'!$A$44,'Ref CTRL'!$F$44,IF($A$38='Ref CTRL'!$A$48,'Ref CTRL'!$F$48,IF($A$38='Ref CTRL'!$A$52,'Ref CTRL'!$F$52,'Ref CTRL'!$F$56)))-E40)/(IF($A$38='Ref CTRL'!$A$44,'Ref CTRL'!$F$44,IF($A$38='Ref CTRL'!$A$48,'Ref CTRL'!$F$48,IF($A$38='Ref CTRL'!$A$52,'Ref CTRL'!$F$52,'Ref CTRL'!$F$56))))*100</f>
        <v>#DIV/0!</v>
      </c>
      <c r="H40" s="39" t="e">
        <f>IF((AND(G40&lt;0,G40&gt;-10)),0,IF(G40&lt;=-10, "interf",G40))</f>
        <v>#DIV/0!</v>
      </c>
      <c r="I40" s="381"/>
      <c r="J40" s="378"/>
      <c r="K40" s="384"/>
      <c r="L40" s="448"/>
      <c r="M40" s="378"/>
      <c r="N40" s="384"/>
      <c r="O40" s="381"/>
      <c r="P40" s="378"/>
      <c r="Q40" s="384"/>
      <c r="R40" s="396"/>
      <c r="S40" s="387"/>
      <c r="T40" s="229" t="s">
        <v>16</v>
      </c>
      <c r="U40" s="176" t="e">
        <f>E40/T40</f>
        <v>#VALUE!</v>
      </c>
      <c r="V40" s="97"/>
      <c r="W40" s="99"/>
    </row>
    <row r="41" spans="1:23" s="8" customFormat="1" ht="13.5" thickBot="1">
      <c r="A41" s="143"/>
      <c r="B41" s="151"/>
      <c r="C41" s="148"/>
      <c r="D41" s="13" t="s">
        <v>12</v>
      </c>
      <c r="E41" s="239" t="s">
        <v>16</v>
      </c>
      <c r="F41" s="213" t="e">
        <f>(E41-STD!$M$11)/STD!$M$12</f>
        <v>#VALUE!</v>
      </c>
      <c r="G41" s="218" t="e">
        <f>(IF($A$38='Ref CTRL'!$A$44,'Ref CTRL'!$F$44,IF($A$38='Ref CTRL'!$A$48,'Ref CTRL'!$F$48,IF($A$38='Ref CTRL'!$A$52,'Ref CTRL'!$F$52,'Ref CTRL'!$F$56)))-E41)/(IF($A$38='Ref CTRL'!$A$44,'Ref CTRL'!$F$44,IF($A$38='Ref CTRL'!$A$48,'Ref CTRL'!$F$48,IF($A$38='Ref CTRL'!$A$52,'Ref CTRL'!$F$52,'Ref CTRL'!$F$56))))*100</f>
        <v>#DIV/0!</v>
      </c>
      <c r="H41" s="39" t="e">
        <f>IF((AND(G41&lt;0,G41&gt;-10)),0,IF(G41&lt;=-10, "interf",G41))</f>
        <v>#DIV/0!</v>
      </c>
      <c r="I41" s="404"/>
      <c r="J41" s="403"/>
      <c r="K41" s="399"/>
      <c r="L41" s="449"/>
      <c r="M41" s="403"/>
      <c r="N41" s="399"/>
      <c r="O41" s="404"/>
      <c r="P41" s="403"/>
      <c r="Q41" s="399"/>
      <c r="R41" s="400"/>
      <c r="S41" s="401"/>
      <c r="T41" s="230" t="s">
        <v>16</v>
      </c>
      <c r="U41" s="178" t="e">
        <f>E41/T41</f>
        <v>#VALUE!</v>
      </c>
      <c r="V41" s="111"/>
      <c r="W41" s="75"/>
    </row>
    <row r="42" spans="1:23" s="8" customFormat="1">
      <c r="A42" s="71" t="str">
        <f>'General Information'!D20</f>
        <v>-</v>
      </c>
      <c r="B42" s="413" t="s">
        <v>151</v>
      </c>
      <c r="C42" s="414"/>
      <c r="D42" s="16"/>
      <c r="E42" s="240"/>
      <c r="F42" s="41"/>
      <c r="G42" s="40"/>
      <c r="H42" s="41"/>
      <c r="I42" s="380" t="e">
        <f>AVERAGE(E43:E45)</f>
        <v>#DIV/0!</v>
      </c>
      <c r="J42" s="377" t="e">
        <f>STDEV(E43:E45)</f>
        <v>#DIV/0!</v>
      </c>
      <c r="K42" s="383" t="e">
        <f>J42/I42</f>
        <v>#DIV/0!</v>
      </c>
      <c r="L42" s="447" t="e">
        <f>AVERAGE(F43:F45)</f>
        <v>#VALUE!</v>
      </c>
      <c r="M42" s="377" t="e">
        <f>STDEV(F43:F45)</f>
        <v>#VALUE!</v>
      </c>
      <c r="N42" s="383" t="e">
        <f>M42/L42</f>
        <v>#VALUE!</v>
      </c>
      <c r="O42" s="380" t="e">
        <f>AVERAGE(H43:H45)</f>
        <v>#DIV/0!</v>
      </c>
      <c r="P42" s="377" t="e">
        <f>STDEV(H43:H45)</f>
        <v>#DIV/0!</v>
      </c>
      <c r="Q42" s="383" t="e">
        <f>P42/O42</f>
        <v>#DIV/0!</v>
      </c>
      <c r="R42" s="395" t="s">
        <v>120</v>
      </c>
      <c r="S42" s="386" t="s">
        <v>120</v>
      </c>
      <c r="T42" s="231"/>
      <c r="U42" s="176"/>
      <c r="V42" s="109"/>
      <c r="W42" s="72"/>
    </row>
    <row r="43" spans="1:23" s="8" customFormat="1" ht="15" customHeight="1">
      <c r="A43" s="142"/>
      <c r="B43" s="150" t="s">
        <v>160</v>
      </c>
      <c r="C43" s="152" t="str">
        <f>'General Information'!C20</f>
        <v>xx</v>
      </c>
      <c r="D43" s="9" t="s">
        <v>10</v>
      </c>
      <c r="E43" s="239" t="s">
        <v>16</v>
      </c>
      <c r="F43" s="213" t="e">
        <f>(E43-STD!$M$11)/STD!$M$12</f>
        <v>#VALUE!</v>
      </c>
      <c r="G43" s="218" t="e">
        <f>(IF($A$42='Ref CTRL'!$A$44,'Ref CTRL'!$F$44,IF($A$42='Ref CTRL'!$A$48,'Ref CTRL'!$F$48,IF($A$42='Ref CTRL'!$A$52,'Ref CTRL'!$F$52,'Ref CTRL'!$F$56)))-E43)/(IF($A$42='Ref CTRL'!$A$44,'Ref CTRL'!$F$44,IF($A$42='Ref CTRL'!$A$48,'Ref CTRL'!$F$48,IF($A$42='Ref CTRL'!$A$52,'Ref CTRL'!$F$52,'Ref CTRL'!$F$56))))*100</f>
        <v>#DIV/0!</v>
      </c>
      <c r="H43" s="39" t="e">
        <f>IF((AND(G43&lt;0,G43&gt;-10)),0,IF(G43&lt;=-10, "interf",G43))</f>
        <v>#DIV/0!</v>
      </c>
      <c r="I43" s="381"/>
      <c r="J43" s="378"/>
      <c r="K43" s="384"/>
      <c r="L43" s="448"/>
      <c r="M43" s="378"/>
      <c r="N43" s="384"/>
      <c r="O43" s="381"/>
      <c r="P43" s="378"/>
      <c r="Q43" s="384"/>
      <c r="R43" s="396"/>
      <c r="S43" s="387"/>
      <c r="T43" s="229" t="s">
        <v>16</v>
      </c>
      <c r="U43" s="176" t="e">
        <f>E43/T43</f>
        <v>#VALUE!</v>
      </c>
      <c r="V43" s="110" t="s">
        <v>82</v>
      </c>
      <c r="W43" s="68" t="e">
        <f>IF(P42&lt;10,"YES","Not Met")</f>
        <v>#DIV/0!</v>
      </c>
    </row>
    <row r="44" spans="1:23" s="8" customFormat="1">
      <c r="A44" s="143"/>
      <c r="B44" s="151"/>
      <c r="C44" s="146"/>
      <c r="D44" s="9" t="s">
        <v>11</v>
      </c>
      <c r="E44" s="239" t="s">
        <v>16</v>
      </c>
      <c r="F44" s="213" t="e">
        <f>(E44-STD!$M$11)/STD!$M$12</f>
        <v>#VALUE!</v>
      </c>
      <c r="G44" s="218" t="e">
        <f>(IF($A$42='Ref CTRL'!$A$44,'Ref CTRL'!$F$44,IF($A$42='Ref CTRL'!$A$48,'Ref CTRL'!$F$48,IF($A$42='Ref CTRL'!$A$52,'Ref CTRL'!$F$52,'Ref CTRL'!$F$56)))-E44)/(IF($A$42='Ref CTRL'!$A$44,'Ref CTRL'!$F$44,IF($A$42='Ref CTRL'!$A$48,'Ref CTRL'!$F$48,IF($A$42='Ref CTRL'!$A$52,'Ref CTRL'!$F$52,'Ref CTRL'!$F$56))))*100</f>
        <v>#DIV/0!</v>
      </c>
      <c r="H44" s="39" t="e">
        <f>IF((AND(G44&lt;0,G44&gt;-10)),0,IF(G44&lt;=-10, "interf",G44))</f>
        <v>#DIV/0!</v>
      </c>
      <c r="I44" s="381"/>
      <c r="J44" s="378"/>
      <c r="K44" s="384"/>
      <c r="L44" s="448"/>
      <c r="M44" s="378"/>
      <c r="N44" s="384"/>
      <c r="O44" s="381"/>
      <c r="P44" s="378"/>
      <c r="Q44" s="384"/>
      <c r="R44" s="396"/>
      <c r="S44" s="387"/>
      <c r="T44" s="229" t="s">
        <v>16</v>
      </c>
      <c r="U44" s="176" t="e">
        <f>E44/T44</f>
        <v>#VALUE!</v>
      </c>
      <c r="V44" s="97"/>
      <c r="W44" s="99"/>
    </row>
    <row r="45" spans="1:23" s="8" customFormat="1" ht="13.5" thickBot="1">
      <c r="A45" s="143"/>
      <c r="B45" s="151"/>
      <c r="C45" s="146"/>
      <c r="D45" s="15" t="s">
        <v>12</v>
      </c>
      <c r="E45" s="239" t="s">
        <v>16</v>
      </c>
      <c r="F45" s="213" t="e">
        <f>(E45-STD!$M$11)/STD!$M$12</f>
        <v>#VALUE!</v>
      </c>
      <c r="G45" s="218" t="e">
        <f>(IF($A$42='Ref CTRL'!$A$44,'Ref CTRL'!$F$44,IF($A$42='Ref CTRL'!$A$48,'Ref CTRL'!$F$48,IF($A$42='Ref CTRL'!$A$52,'Ref CTRL'!$F$52,'Ref CTRL'!$F$56)))-E45)/(IF($A$42='Ref CTRL'!$A$44,'Ref CTRL'!$F$44,IF($A$42='Ref CTRL'!$A$48,'Ref CTRL'!$F$48,IF($A$42='Ref CTRL'!$A$52,'Ref CTRL'!$F$52,'Ref CTRL'!$F$56))))*100</f>
        <v>#DIV/0!</v>
      </c>
      <c r="H45" s="44" t="e">
        <f>IF((AND(G45&lt;0,G45&gt;-10)),0,IF(G45&lt;=-10, "interf",G45))</f>
        <v>#DIV/0!</v>
      </c>
      <c r="I45" s="381"/>
      <c r="J45" s="378"/>
      <c r="K45" s="384"/>
      <c r="L45" s="448"/>
      <c r="M45" s="378"/>
      <c r="N45" s="384"/>
      <c r="O45" s="381"/>
      <c r="P45" s="378"/>
      <c r="Q45" s="384"/>
      <c r="R45" s="400"/>
      <c r="S45" s="401"/>
      <c r="T45" s="229" t="s">
        <v>16</v>
      </c>
      <c r="U45" s="176" t="e">
        <f>E45/T45</f>
        <v>#VALUE!</v>
      </c>
      <c r="V45" s="111"/>
      <c r="W45" s="75"/>
    </row>
    <row r="46" spans="1:23" s="8" customFormat="1">
      <c r="A46" s="71" t="str">
        <f>'General Information'!D21</f>
        <v>-</v>
      </c>
      <c r="B46" s="413" t="s">
        <v>152</v>
      </c>
      <c r="C46" s="414"/>
      <c r="D46" s="16"/>
      <c r="E46" s="240"/>
      <c r="F46" s="41"/>
      <c r="G46" s="40"/>
      <c r="H46" s="41"/>
      <c r="I46" s="380" t="e">
        <f>AVERAGE(E47:E49)</f>
        <v>#DIV/0!</v>
      </c>
      <c r="J46" s="377" t="e">
        <f>STDEV(E47:E49)</f>
        <v>#DIV/0!</v>
      </c>
      <c r="K46" s="383" t="e">
        <f>J46/I46</f>
        <v>#DIV/0!</v>
      </c>
      <c r="L46" s="447" t="e">
        <f>AVERAGE(F47:F49)</f>
        <v>#VALUE!</v>
      </c>
      <c r="M46" s="377" t="e">
        <f>STDEV(F47:F49)</f>
        <v>#VALUE!</v>
      </c>
      <c r="N46" s="383" t="e">
        <f>M46/L46</f>
        <v>#VALUE!</v>
      </c>
      <c r="O46" s="380" t="e">
        <f>AVERAGE(H47:H49)</f>
        <v>#DIV/0!</v>
      </c>
      <c r="P46" s="377" t="e">
        <f>STDEV(H47:H49)</f>
        <v>#DIV/0!</v>
      </c>
      <c r="Q46" s="383" t="e">
        <f>P46/O46</f>
        <v>#DIV/0!</v>
      </c>
      <c r="R46" s="395" t="s">
        <v>120</v>
      </c>
      <c r="S46" s="386" t="s">
        <v>120</v>
      </c>
      <c r="T46" s="228"/>
      <c r="U46" s="177"/>
      <c r="V46" s="109"/>
      <c r="W46" s="72"/>
    </row>
    <row r="47" spans="1:23" s="8" customFormat="1" ht="15" customHeight="1">
      <c r="A47" s="142"/>
      <c r="B47" s="150" t="s">
        <v>160</v>
      </c>
      <c r="C47" s="152" t="str">
        <f>'General Information'!C21</f>
        <v>xx</v>
      </c>
      <c r="D47" s="9" t="s">
        <v>10</v>
      </c>
      <c r="E47" s="239" t="s">
        <v>16</v>
      </c>
      <c r="F47" s="213" t="e">
        <f>(E47-STD!$M$11)/STD!$M$12</f>
        <v>#VALUE!</v>
      </c>
      <c r="G47" s="218" t="e">
        <f>(IF($A$46='Ref CTRL'!$A$44,'Ref CTRL'!$F$44,IF($A$46='Ref CTRL'!$A$48,'Ref CTRL'!$F$48,IF($A$46='Ref CTRL'!$A$52,'Ref CTRL'!$F$52,'Ref CTRL'!$F$56)))-E47)/(IF($A$46='Ref CTRL'!$A$44,'Ref CTRL'!$F$44,IF($A$46='Ref CTRL'!$A$48,'Ref CTRL'!$F$48,IF($A$46='Ref CTRL'!$A$52,'Ref CTRL'!$F$52,'Ref CTRL'!$F$56))))*100</f>
        <v>#DIV/0!</v>
      </c>
      <c r="H47" s="39" t="e">
        <f>IF((AND(G47&lt;0,G47&gt;-10)),0,IF(G47&lt;=-10, "interf",G47))</f>
        <v>#DIV/0!</v>
      </c>
      <c r="I47" s="381"/>
      <c r="J47" s="378"/>
      <c r="K47" s="384"/>
      <c r="L47" s="448"/>
      <c r="M47" s="378"/>
      <c r="N47" s="384"/>
      <c r="O47" s="381"/>
      <c r="P47" s="378"/>
      <c r="Q47" s="384"/>
      <c r="R47" s="396"/>
      <c r="S47" s="387"/>
      <c r="T47" s="229" t="s">
        <v>16</v>
      </c>
      <c r="U47" s="176" t="e">
        <f>E47/T47</f>
        <v>#VALUE!</v>
      </c>
      <c r="V47" s="110" t="s">
        <v>82</v>
      </c>
      <c r="W47" s="68" t="e">
        <f>IF(P46&lt;10,"YES","Not Met")</f>
        <v>#DIV/0!</v>
      </c>
    </row>
    <row r="48" spans="1:23" s="8" customFormat="1">
      <c r="A48" s="143"/>
      <c r="B48" s="151"/>
      <c r="C48" s="146"/>
      <c r="D48" s="9" t="s">
        <v>11</v>
      </c>
      <c r="E48" s="239" t="s">
        <v>16</v>
      </c>
      <c r="F48" s="213" t="e">
        <f>(E48-STD!$M$11)/STD!$M$12</f>
        <v>#VALUE!</v>
      </c>
      <c r="G48" s="218" t="e">
        <f>(IF($A$46='Ref CTRL'!$A$44,'Ref CTRL'!$F$44,IF($A$46='Ref CTRL'!$A$48,'Ref CTRL'!$F$48,IF($A$46='Ref CTRL'!$A$52,'Ref CTRL'!$F$52,'Ref CTRL'!$F$56)))-E48)/(IF($A$46='Ref CTRL'!$A$44,'Ref CTRL'!$F$44,IF($A$46='Ref CTRL'!$A$48,'Ref CTRL'!$F$48,IF($A$46='Ref CTRL'!$A$52,'Ref CTRL'!$F$52,'Ref CTRL'!$F$56))))*100</f>
        <v>#DIV/0!</v>
      </c>
      <c r="H48" s="39" t="e">
        <f>IF((AND(G48&lt;0,G48&gt;-10)),0,IF(G48&lt;=-10, "interf",G48))</f>
        <v>#DIV/0!</v>
      </c>
      <c r="I48" s="381"/>
      <c r="J48" s="378"/>
      <c r="K48" s="384"/>
      <c r="L48" s="448"/>
      <c r="M48" s="378"/>
      <c r="N48" s="384"/>
      <c r="O48" s="381"/>
      <c r="P48" s="378"/>
      <c r="Q48" s="384"/>
      <c r="R48" s="396"/>
      <c r="S48" s="387"/>
      <c r="T48" s="229" t="s">
        <v>16</v>
      </c>
      <c r="U48" s="176" t="e">
        <f>E48/T48</f>
        <v>#VALUE!</v>
      </c>
      <c r="V48" s="97"/>
      <c r="W48" s="99"/>
    </row>
    <row r="49" spans="1:23" s="8" customFormat="1" ht="13.5" thickBot="1">
      <c r="A49" s="143"/>
      <c r="B49" s="151"/>
      <c r="C49" s="148"/>
      <c r="D49" s="13" t="s">
        <v>12</v>
      </c>
      <c r="E49" s="239" t="s">
        <v>16</v>
      </c>
      <c r="F49" s="213" t="e">
        <f>(E49-STD!$M$11)/STD!$M$12</f>
        <v>#VALUE!</v>
      </c>
      <c r="G49" s="218" t="e">
        <f>(IF($A$46='Ref CTRL'!$A$44,'Ref CTRL'!$F$44,IF($A$46='Ref CTRL'!$A$48,'Ref CTRL'!$F$48,IF($A$46='Ref CTRL'!$A$52,'Ref CTRL'!$F$52,'Ref CTRL'!$F$56)))-E49)/(IF($A$46='Ref CTRL'!$A$44,'Ref CTRL'!$F$44,IF($A$46='Ref CTRL'!$A$48,'Ref CTRL'!$F$48,IF($A$46='Ref CTRL'!$A$52,'Ref CTRL'!$F$52,'Ref CTRL'!$F$56))))*100</f>
        <v>#DIV/0!</v>
      </c>
      <c r="H49" s="39" t="e">
        <f>IF((AND(G49&lt;0,G49&gt;-10)),0,IF(G49&lt;=-10, "interf",G49))</f>
        <v>#DIV/0!</v>
      </c>
      <c r="I49" s="404"/>
      <c r="J49" s="403"/>
      <c r="K49" s="399"/>
      <c r="L49" s="449"/>
      <c r="M49" s="403"/>
      <c r="N49" s="399"/>
      <c r="O49" s="404"/>
      <c r="P49" s="403"/>
      <c r="Q49" s="399"/>
      <c r="R49" s="400"/>
      <c r="S49" s="401"/>
      <c r="T49" s="230" t="s">
        <v>16</v>
      </c>
      <c r="U49" s="178" t="e">
        <f>E49/T49</f>
        <v>#VALUE!</v>
      </c>
      <c r="V49" s="111"/>
      <c r="W49" s="75"/>
    </row>
    <row r="50" spans="1:23" s="8" customFormat="1">
      <c r="A50" s="71" t="str">
        <f>'General Information'!D22</f>
        <v>-</v>
      </c>
      <c r="B50" s="413" t="s">
        <v>153</v>
      </c>
      <c r="C50" s="414"/>
      <c r="D50" s="16"/>
      <c r="E50" s="240"/>
      <c r="F50" s="41"/>
      <c r="G50" s="40"/>
      <c r="H50" s="41"/>
      <c r="I50" s="380" t="e">
        <f>AVERAGE(E51:E53)</f>
        <v>#DIV/0!</v>
      </c>
      <c r="J50" s="377" t="e">
        <f>STDEV(E51:E53)</f>
        <v>#DIV/0!</v>
      </c>
      <c r="K50" s="383" t="e">
        <f>J50/I50</f>
        <v>#DIV/0!</v>
      </c>
      <c r="L50" s="447" t="e">
        <f>AVERAGE(F51:F53)</f>
        <v>#VALUE!</v>
      </c>
      <c r="M50" s="377" t="e">
        <f>STDEV(F51:F53)</f>
        <v>#VALUE!</v>
      </c>
      <c r="N50" s="383" t="e">
        <f>M50/L50</f>
        <v>#VALUE!</v>
      </c>
      <c r="O50" s="380" t="e">
        <f>AVERAGE(H51:H53)</f>
        <v>#DIV/0!</v>
      </c>
      <c r="P50" s="377" t="e">
        <f>STDEV(H51:H53)</f>
        <v>#DIV/0!</v>
      </c>
      <c r="Q50" s="383" t="e">
        <f>P50/O50</f>
        <v>#DIV/0!</v>
      </c>
      <c r="R50" s="395" t="s">
        <v>120</v>
      </c>
      <c r="S50" s="386" t="s">
        <v>120</v>
      </c>
      <c r="T50" s="231"/>
      <c r="U50" s="176"/>
      <c r="V50" s="109"/>
      <c r="W50" s="72"/>
    </row>
    <row r="51" spans="1:23" s="8" customFormat="1" ht="15" customHeight="1">
      <c r="A51" s="142"/>
      <c r="B51" s="150" t="s">
        <v>160</v>
      </c>
      <c r="C51" s="152" t="str">
        <f>'General Information'!C22</f>
        <v>xx</v>
      </c>
      <c r="D51" s="9" t="s">
        <v>10</v>
      </c>
      <c r="E51" s="239" t="s">
        <v>126</v>
      </c>
      <c r="F51" s="213" t="e">
        <f>(E51-STD!$M$11)/STD!$M$12</f>
        <v>#VALUE!</v>
      </c>
      <c r="G51" s="218" t="e">
        <f>(IF($A$50='Ref CTRL'!$A$44,'Ref CTRL'!$F$44,IF($A$50='Ref CTRL'!$A$48,'Ref CTRL'!$F$48,IF($A$50='Ref CTRL'!$A$52,'Ref CTRL'!$F$52,'Ref CTRL'!$F$56)))-E51)/(IF($A$50='Ref CTRL'!$A$44,'Ref CTRL'!$F$44,IF($A$50='Ref CTRL'!$A$48,'Ref CTRL'!$F$48,IF($A$50='Ref CTRL'!$A$52,'Ref CTRL'!$F$52,'Ref CTRL'!$F$56))))*100</f>
        <v>#DIV/0!</v>
      </c>
      <c r="H51" s="39" t="e">
        <f>IF((AND(G51&lt;0,G51&gt;-10)),0,IF(G51&lt;=-10, "interf",G51))</f>
        <v>#DIV/0!</v>
      </c>
      <c r="I51" s="381"/>
      <c r="J51" s="378"/>
      <c r="K51" s="384"/>
      <c r="L51" s="448"/>
      <c r="M51" s="378"/>
      <c r="N51" s="384"/>
      <c r="O51" s="381"/>
      <c r="P51" s="378"/>
      <c r="Q51" s="384"/>
      <c r="R51" s="396"/>
      <c r="S51" s="387"/>
      <c r="T51" s="229" t="s">
        <v>16</v>
      </c>
      <c r="U51" s="176" t="e">
        <f>E51/T51</f>
        <v>#VALUE!</v>
      </c>
      <c r="V51" s="110" t="s">
        <v>82</v>
      </c>
      <c r="W51" s="68" t="e">
        <f>IF(P50&lt;10,"YES","Not Met")</f>
        <v>#DIV/0!</v>
      </c>
    </row>
    <row r="52" spans="1:23" s="8" customFormat="1">
      <c r="A52" s="143"/>
      <c r="B52" s="151"/>
      <c r="C52" s="146"/>
      <c r="D52" s="9" t="s">
        <v>11</v>
      </c>
      <c r="E52" s="239" t="s">
        <v>126</v>
      </c>
      <c r="F52" s="213" t="e">
        <f>(E52-STD!$M$11)/STD!$M$12</f>
        <v>#VALUE!</v>
      </c>
      <c r="G52" s="218" t="e">
        <f>(IF($A$50='Ref CTRL'!$A$44,'Ref CTRL'!$F$44,IF($A$50='Ref CTRL'!$A$48,'Ref CTRL'!$F$48,IF($A$50='Ref CTRL'!$A$52,'Ref CTRL'!$F$52,'Ref CTRL'!$F$56)))-E52)/(IF($A$50='Ref CTRL'!$A$44,'Ref CTRL'!$F$44,IF($A$50='Ref CTRL'!$A$48,'Ref CTRL'!$F$48,IF($A$50='Ref CTRL'!$A$52,'Ref CTRL'!$F$52,'Ref CTRL'!$F$56))))*100</f>
        <v>#DIV/0!</v>
      </c>
      <c r="H52" s="39" t="e">
        <f>IF((AND(G52&lt;0,G52&gt;-10)),0,IF(G52&lt;=-10, "interf",G52))</f>
        <v>#DIV/0!</v>
      </c>
      <c r="I52" s="381"/>
      <c r="J52" s="378"/>
      <c r="K52" s="384"/>
      <c r="L52" s="448"/>
      <c r="M52" s="378"/>
      <c r="N52" s="384"/>
      <c r="O52" s="381"/>
      <c r="P52" s="378"/>
      <c r="Q52" s="384"/>
      <c r="R52" s="396"/>
      <c r="S52" s="387"/>
      <c r="T52" s="229" t="s">
        <v>16</v>
      </c>
      <c r="U52" s="176" t="e">
        <f>E52/T52</f>
        <v>#VALUE!</v>
      </c>
      <c r="V52" s="97"/>
      <c r="W52" s="99"/>
    </row>
    <row r="53" spans="1:23" s="8" customFormat="1" ht="13.5" thickBot="1">
      <c r="A53" s="143"/>
      <c r="B53" s="151"/>
      <c r="C53" s="148"/>
      <c r="D53" s="13" t="s">
        <v>12</v>
      </c>
      <c r="E53" s="239" t="s">
        <v>126</v>
      </c>
      <c r="F53" s="213" t="e">
        <f>(E53-STD!$M$11)/STD!$M$12</f>
        <v>#VALUE!</v>
      </c>
      <c r="G53" s="218" t="e">
        <f>(IF($A$50='Ref CTRL'!$A$44,'Ref CTRL'!$F$44,IF($A$50='Ref CTRL'!$A$48,'Ref CTRL'!$F$48,IF($A$50='Ref CTRL'!$A$52,'Ref CTRL'!$F$52,'Ref CTRL'!$F$56)))-E53)/(IF($A$50='Ref CTRL'!$A$44,'Ref CTRL'!$F$44,IF($A$50='Ref CTRL'!$A$48,'Ref CTRL'!$F$48,IF($A$50='Ref CTRL'!$A$52,'Ref CTRL'!$F$52,'Ref CTRL'!$F$56))))*100</f>
        <v>#DIV/0!</v>
      </c>
      <c r="H53" s="39" t="e">
        <f>IF((AND(G53&lt;0,G53&gt;-10)),0,IF(G53&lt;=-10, "interf",G53))</f>
        <v>#DIV/0!</v>
      </c>
      <c r="I53" s="404"/>
      <c r="J53" s="403"/>
      <c r="K53" s="399"/>
      <c r="L53" s="449"/>
      <c r="M53" s="403"/>
      <c r="N53" s="399"/>
      <c r="O53" s="404"/>
      <c r="P53" s="403"/>
      <c r="Q53" s="399"/>
      <c r="R53" s="400"/>
      <c r="S53" s="401"/>
      <c r="T53" s="230" t="s">
        <v>16</v>
      </c>
      <c r="U53" s="178" t="e">
        <f>E53/T53</f>
        <v>#VALUE!</v>
      </c>
      <c r="V53" s="111"/>
      <c r="W53" s="75"/>
    </row>
    <row r="54" spans="1:23" s="8" customFormat="1">
      <c r="A54" s="71" t="str">
        <f>'General Information'!D23</f>
        <v>-</v>
      </c>
      <c r="B54" s="413" t="s">
        <v>154</v>
      </c>
      <c r="C54" s="414"/>
      <c r="D54" s="16"/>
      <c r="E54" s="240"/>
      <c r="F54" s="41"/>
      <c r="G54" s="40"/>
      <c r="H54" s="41"/>
      <c r="I54" s="380" t="e">
        <f>AVERAGE(E55:E57)</f>
        <v>#DIV/0!</v>
      </c>
      <c r="J54" s="377" t="e">
        <f>STDEV(E55:E57)</f>
        <v>#DIV/0!</v>
      </c>
      <c r="K54" s="383" t="e">
        <f>J54/I54</f>
        <v>#DIV/0!</v>
      </c>
      <c r="L54" s="447" t="e">
        <f>AVERAGE(F55:F57)</f>
        <v>#VALUE!</v>
      </c>
      <c r="M54" s="377" t="e">
        <f>STDEV(F55:F57)</f>
        <v>#VALUE!</v>
      </c>
      <c r="N54" s="383" t="e">
        <f>M54/L54</f>
        <v>#VALUE!</v>
      </c>
      <c r="O54" s="380" t="e">
        <f>AVERAGE(H55:H57)</f>
        <v>#DIV/0!</v>
      </c>
      <c r="P54" s="377" t="e">
        <f>STDEV(H55:H57)</f>
        <v>#DIV/0!</v>
      </c>
      <c r="Q54" s="383" t="e">
        <f>P54/O54</f>
        <v>#DIV/0!</v>
      </c>
      <c r="R54" s="395" t="s">
        <v>120</v>
      </c>
      <c r="S54" s="386" t="s">
        <v>120</v>
      </c>
      <c r="T54" s="231"/>
      <c r="U54" s="176"/>
      <c r="V54" s="109"/>
      <c r="W54" s="72"/>
    </row>
    <row r="55" spans="1:23" s="8" customFormat="1" ht="15" customHeight="1">
      <c r="A55" s="142"/>
      <c r="B55" s="150" t="s">
        <v>160</v>
      </c>
      <c r="C55" s="152" t="str">
        <f>'General Information'!C23</f>
        <v>xx</v>
      </c>
      <c r="D55" s="9" t="s">
        <v>10</v>
      </c>
      <c r="E55" s="239" t="s">
        <v>126</v>
      </c>
      <c r="F55" s="213" t="e">
        <f>(E55-STD!$M$11)/STD!$M$12</f>
        <v>#VALUE!</v>
      </c>
      <c r="G55" s="218" t="e">
        <f>(IF($A$54='Ref CTRL'!$A$44,'Ref CTRL'!$F$44,IF($A$54='Ref CTRL'!$A$48,'Ref CTRL'!$F$48,IF($A$54='Ref CTRL'!$A$52,'Ref CTRL'!$F$52,'Ref CTRL'!$F$56)))-E55)/(IF($A$54='Ref CTRL'!$A$44,'Ref CTRL'!$F$44,IF($A$54='Ref CTRL'!$A$48,'Ref CTRL'!$F$48,IF($A$54='Ref CTRL'!$A$52,'Ref CTRL'!$F$52,'Ref CTRL'!$F$56))))*100</f>
        <v>#DIV/0!</v>
      </c>
      <c r="H55" s="39" t="e">
        <f>IF((AND(G55&lt;0,G55&gt;-10)),0,IF(G55&lt;=-10, "interf",G55))</f>
        <v>#DIV/0!</v>
      </c>
      <c r="I55" s="381"/>
      <c r="J55" s="378"/>
      <c r="K55" s="384"/>
      <c r="L55" s="448"/>
      <c r="M55" s="378"/>
      <c r="N55" s="384"/>
      <c r="O55" s="381"/>
      <c r="P55" s="378"/>
      <c r="Q55" s="384"/>
      <c r="R55" s="396"/>
      <c r="S55" s="387"/>
      <c r="T55" s="229" t="s">
        <v>16</v>
      </c>
      <c r="U55" s="176" t="e">
        <f>E55/T55</f>
        <v>#VALUE!</v>
      </c>
      <c r="V55" s="110" t="s">
        <v>82</v>
      </c>
      <c r="W55" s="68" t="e">
        <f>IF(P54&lt;10,"YES","Not Met")</f>
        <v>#DIV/0!</v>
      </c>
    </row>
    <row r="56" spans="1:23" s="8" customFormat="1">
      <c r="A56" s="143"/>
      <c r="B56" s="151"/>
      <c r="C56" s="146"/>
      <c r="D56" s="9" t="s">
        <v>11</v>
      </c>
      <c r="E56" s="239" t="s">
        <v>126</v>
      </c>
      <c r="F56" s="213" t="e">
        <f>(E56-STD!$M$11)/STD!$M$12</f>
        <v>#VALUE!</v>
      </c>
      <c r="G56" s="218" t="e">
        <f>(IF($A$54='Ref CTRL'!$A$44,'Ref CTRL'!$F$44,IF($A$54='Ref CTRL'!$A$48,'Ref CTRL'!$F$48,IF($A$54='Ref CTRL'!$A$52,'Ref CTRL'!$F$52,'Ref CTRL'!$F$56)))-E56)/(IF($A$54='Ref CTRL'!$A$44,'Ref CTRL'!$F$44,IF($A$54='Ref CTRL'!$A$48,'Ref CTRL'!$F$48,IF($A$54='Ref CTRL'!$A$52,'Ref CTRL'!$F$52,'Ref CTRL'!$F$56))))*100</f>
        <v>#DIV/0!</v>
      </c>
      <c r="H56" s="39" t="e">
        <f>IF((AND(G56&lt;0,G56&gt;-10)),0,IF(G56&lt;=-10, "interf",G56))</f>
        <v>#DIV/0!</v>
      </c>
      <c r="I56" s="381"/>
      <c r="J56" s="378"/>
      <c r="K56" s="384"/>
      <c r="L56" s="448"/>
      <c r="M56" s="378"/>
      <c r="N56" s="384"/>
      <c r="O56" s="381"/>
      <c r="P56" s="378"/>
      <c r="Q56" s="384"/>
      <c r="R56" s="396"/>
      <c r="S56" s="387"/>
      <c r="T56" s="229" t="s">
        <v>16</v>
      </c>
      <c r="U56" s="176" t="e">
        <f>E56/T56</f>
        <v>#VALUE!</v>
      </c>
      <c r="V56" s="97"/>
      <c r="W56" s="99"/>
    </row>
    <row r="57" spans="1:23" s="8" customFormat="1" ht="13.5" thickBot="1">
      <c r="A57" s="144"/>
      <c r="B57" s="153"/>
      <c r="C57" s="154"/>
      <c r="D57" s="15" t="s">
        <v>12</v>
      </c>
      <c r="E57" s="239" t="s">
        <v>126</v>
      </c>
      <c r="F57" s="213" t="e">
        <f>(E57-STD!$M$11)/STD!$M$12</f>
        <v>#VALUE!</v>
      </c>
      <c r="G57" s="218" t="e">
        <f>(IF($A$54='Ref CTRL'!$A$44,'Ref CTRL'!$F$44,IF($A$54='Ref CTRL'!$A$48,'Ref CTRL'!$F$48,IF($A$54='Ref CTRL'!$A$52,'Ref CTRL'!$F$52,'Ref CTRL'!$F$56)))-E57)/(IF($A$54='Ref CTRL'!$A$44,'Ref CTRL'!$F$44,IF($A$54='Ref CTRL'!$A$48,'Ref CTRL'!$F$48,IF($A$54='Ref CTRL'!$A$52,'Ref CTRL'!$F$52,'Ref CTRL'!$F$56))))*100</f>
        <v>#DIV/0!</v>
      </c>
      <c r="H57" s="44" t="e">
        <f>IF((AND(G57&lt;0,G57&gt;-10)),0,IF(G57&lt;=-10, "interf",G57))</f>
        <v>#DIV/0!</v>
      </c>
      <c r="I57" s="381"/>
      <c r="J57" s="378"/>
      <c r="K57" s="384"/>
      <c r="L57" s="448"/>
      <c r="M57" s="378"/>
      <c r="N57" s="384"/>
      <c r="O57" s="381"/>
      <c r="P57" s="378"/>
      <c r="Q57" s="384"/>
      <c r="R57" s="400"/>
      <c r="S57" s="401"/>
      <c r="T57" s="230" t="s">
        <v>16</v>
      </c>
      <c r="U57" s="176" t="e">
        <f>E57/T57</f>
        <v>#VALUE!</v>
      </c>
      <c r="V57" s="111"/>
      <c r="W57" s="75"/>
    </row>
    <row r="58" spans="1:23" s="8" customFormat="1">
      <c r="A58" s="71" t="str">
        <f>'General Information'!D24</f>
        <v>-</v>
      </c>
      <c r="B58" s="413" t="s">
        <v>155</v>
      </c>
      <c r="C58" s="414"/>
      <c r="D58" s="16"/>
      <c r="E58" s="240"/>
      <c r="F58" s="41"/>
      <c r="G58" s="40"/>
      <c r="H58" s="41"/>
      <c r="I58" s="380" t="e">
        <f>AVERAGE(E59:E61)</f>
        <v>#DIV/0!</v>
      </c>
      <c r="J58" s="377" t="e">
        <f>STDEV(E59:E61)</f>
        <v>#DIV/0!</v>
      </c>
      <c r="K58" s="383" t="e">
        <f>J58/I58</f>
        <v>#DIV/0!</v>
      </c>
      <c r="L58" s="447" t="e">
        <f>AVERAGE(F59:F61)</f>
        <v>#VALUE!</v>
      </c>
      <c r="M58" s="377" t="e">
        <f>STDEV(F59:F61)</f>
        <v>#VALUE!</v>
      </c>
      <c r="N58" s="383" t="e">
        <f>M58/L58</f>
        <v>#VALUE!</v>
      </c>
      <c r="O58" s="380" t="e">
        <f>AVERAGE(H59:H61)</f>
        <v>#DIV/0!</v>
      </c>
      <c r="P58" s="377" t="e">
        <f>STDEV(H59:H61)</f>
        <v>#DIV/0!</v>
      </c>
      <c r="Q58" s="383" t="e">
        <f>P58/O58</f>
        <v>#DIV/0!</v>
      </c>
      <c r="R58" s="395" t="s">
        <v>120</v>
      </c>
      <c r="S58" s="386" t="s">
        <v>120</v>
      </c>
      <c r="T58" s="232"/>
      <c r="U58" s="177"/>
      <c r="V58" s="109"/>
      <c r="W58" s="72"/>
    </row>
    <row r="59" spans="1:23" s="8" customFormat="1" ht="15" customHeight="1">
      <c r="A59" s="142"/>
      <c r="B59" s="150" t="s">
        <v>160</v>
      </c>
      <c r="C59" s="152" t="str">
        <f>'General Information'!C24</f>
        <v>xx</v>
      </c>
      <c r="D59" s="9" t="s">
        <v>10</v>
      </c>
      <c r="E59" s="239" t="s">
        <v>126</v>
      </c>
      <c r="F59" s="213" t="e">
        <f>(E59-STD!$M$11)/STD!$M$12</f>
        <v>#VALUE!</v>
      </c>
      <c r="G59" s="218" t="e">
        <f>(IF($A$58='Ref CTRL'!$A$44,'Ref CTRL'!$F$44,IF($A$58='Ref CTRL'!$A$48,'Ref CTRL'!$F$48,IF($A$58='Ref CTRL'!$A$52,'Ref CTRL'!$F$52,'Ref CTRL'!$F$56)))-E59)/(IF($A$58='Ref CTRL'!$A$44,'Ref CTRL'!$F$44,IF($A$58='Ref CTRL'!$A$48,'Ref CTRL'!$F$48,IF($A$58='Ref CTRL'!$A$52,'Ref CTRL'!$F$52,'Ref CTRL'!$F$56))))*100</f>
        <v>#DIV/0!</v>
      </c>
      <c r="H59" s="39" t="e">
        <f>IF((AND(G59&lt;0,G59&gt;-10)),0,IF(G59&lt;=-10, "interf",G59))</f>
        <v>#DIV/0!</v>
      </c>
      <c r="I59" s="381"/>
      <c r="J59" s="378"/>
      <c r="K59" s="384"/>
      <c r="L59" s="448"/>
      <c r="M59" s="378"/>
      <c r="N59" s="384"/>
      <c r="O59" s="381"/>
      <c r="P59" s="378"/>
      <c r="Q59" s="384"/>
      <c r="R59" s="396"/>
      <c r="S59" s="387"/>
      <c r="T59" s="229" t="s">
        <v>16</v>
      </c>
      <c r="U59" s="176" t="e">
        <f>E59/T59</f>
        <v>#VALUE!</v>
      </c>
      <c r="V59" s="110" t="s">
        <v>82</v>
      </c>
      <c r="W59" s="68" t="e">
        <f>IF(P58&lt;10,"YES","Not Met")</f>
        <v>#DIV/0!</v>
      </c>
    </row>
    <row r="60" spans="1:23" s="8" customFormat="1">
      <c r="A60" s="143"/>
      <c r="B60" s="151"/>
      <c r="C60" s="146"/>
      <c r="D60" s="9" t="s">
        <v>11</v>
      </c>
      <c r="E60" s="239" t="s">
        <v>126</v>
      </c>
      <c r="F60" s="213" t="e">
        <f>(E60-STD!$M$11)/STD!$M$12</f>
        <v>#VALUE!</v>
      </c>
      <c r="G60" s="218" t="e">
        <f>(IF($A$58='Ref CTRL'!$A$44,'Ref CTRL'!$F$44,IF($A$58='Ref CTRL'!$A$48,'Ref CTRL'!$F$48,IF($A$58='Ref CTRL'!$A$52,'Ref CTRL'!$F$52,'Ref CTRL'!$F$56)))-E60)/(IF($A$58='Ref CTRL'!$A$44,'Ref CTRL'!$F$44,IF($A$58='Ref CTRL'!$A$48,'Ref CTRL'!$F$48,IF($A$58='Ref CTRL'!$A$52,'Ref CTRL'!$F$52,'Ref CTRL'!$F$56))))*100</f>
        <v>#DIV/0!</v>
      </c>
      <c r="H60" s="39" t="e">
        <f>IF((AND(G60&lt;0,G60&gt;-10)),0,IF(G60&lt;=-10, "interf",G60))</f>
        <v>#DIV/0!</v>
      </c>
      <c r="I60" s="381"/>
      <c r="J60" s="378"/>
      <c r="K60" s="384"/>
      <c r="L60" s="448"/>
      <c r="M60" s="378"/>
      <c r="N60" s="384"/>
      <c r="O60" s="381"/>
      <c r="P60" s="378"/>
      <c r="Q60" s="384"/>
      <c r="R60" s="396"/>
      <c r="S60" s="387"/>
      <c r="T60" s="229" t="s">
        <v>16</v>
      </c>
      <c r="U60" s="176" t="e">
        <f>E60/T60</f>
        <v>#VALUE!</v>
      </c>
      <c r="V60" s="97"/>
      <c r="W60" s="99"/>
    </row>
    <row r="61" spans="1:23" s="8" customFormat="1" ht="13.5" thickBot="1">
      <c r="A61" s="143"/>
      <c r="B61" s="151"/>
      <c r="C61" s="148"/>
      <c r="D61" s="13" t="s">
        <v>12</v>
      </c>
      <c r="E61" s="239" t="s">
        <v>126</v>
      </c>
      <c r="F61" s="216" t="e">
        <f>(E61-STD!$M$11)/STD!$M$12</f>
        <v>#VALUE!</v>
      </c>
      <c r="G61" s="220" t="e">
        <f>(IF($A$58='Ref CTRL'!$A$44,'Ref CTRL'!$F$44,IF($A$58='Ref CTRL'!$A$48,'Ref CTRL'!$F$48,IF($A$58='Ref CTRL'!$A$52,'Ref CTRL'!$F$52,'Ref CTRL'!$F$56)))-E61)/(IF($A$58='Ref CTRL'!$A$44,'Ref CTRL'!$F$44,IF($A$58='Ref CTRL'!$A$48,'Ref CTRL'!$F$48,IF($A$58='Ref CTRL'!$A$52,'Ref CTRL'!$F$52,'Ref CTRL'!$F$56))))*100</f>
        <v>#DIV/0!</v>
      </c>
      <c r="H61" s="42" t="e">
        <f>IF((AND(G61&lt;0,G61&gt;-10)),0,IF(G61&lt;=-10, "interf",G61))</f>
        <v>#DIV/0!</v>
      </c>
      <c r="I61" s="406"/>
      <c r="J61" s="407"/>
      <c r="K61" s="405"/>
      <c r="L61" s="450"/>
      <c r="M61" s="407"/>
      <c r="N61" s="405"/>
      <c r="O61" s="406"/>
      <c r="P61" s="407"/>
      <c r="Q61" s="405"/>
      <c r="R61" s="400"/>
      <c r="S61" s="401"/>
      <c r="T61" s="230" t="s">
        <v>16</v>
      </c>
      <c r="U61" s="178" t="e">
        <f>E61/T61</f>
        <v>#VALUE!</v>
      </c>
      <c r="V61" s="111"/>
      <c r="W61" s="75"/>
    </row>
    <row r="62" spans="1:23" s="8" customFormat="1">
      <c r="A62" s="71" t="str">
        <f>'General Information'!D25</f>
        <v>-</v>
      </c>
      <c r="B62" s="413" t="s">
        <v>156</v>
      </c>
      <c r="C62" s="414"/>
      <c r="D62" s="16"/>
      <c r="E62" s="240"/>
      <c r="F62" s="41"/>
      <c r="G62" s="40"/>
      <c r="H62" s="41"/>
      <c r="I62" s="380" t="e">
        <f>AVERAGE(E63:E65)</f>
        <v>#DIV/0!</v>
      </c>
      <c r="J62" s="377" t="e">
        <f>STDEV(E63:E65)</f>
        <v>#DIV/0!</v>
      </c>
      <c r="K62" s="383" t="e">
        <f>J62/I62</f>
        <v>#DIV/0!</v>
      </c>
      <c r="L62" s="447" t="e">
        <f>AVERAGE(F63:F65)</f>
        <v>#VALUE!</v>
      </c>
      <c r="M62" s="377" t="e">
        <f>STDEV(F63:F65)</f>
        <v>#VALUE!</v>
      </c>
      <c r="N62" s="383" t="e">
        <f>M62/L62</f>
        <v>#VALUE!</v>
      </c>
      <c r="O62" s="380" t="e">
        <f>AVERAGE(H63:H65)</f>
        <v>#DIV/0!</v>
      </c>
      <c r="P62" s="377" t="e">
        <f>STDEV(H63:H65)</f>
        <v>#DIV/0!</v>
      </c>
      <c r="Q62" s="383" t="e">
        <f>P62/O62</f>
        <v>#DIV/0!</v>
      </c>
      <c r="R62" s="395" t="s">
        <v>120</v>
      </c>
      <c r="S62" s="386" t="s">
        <v>120</v>
      </c>
      <c r="T62" s="231"/>
      <c r="U62" s="176"/>
      <c r="V62" s="109"/>
      <c r="W62" s="72"/>
    </row>
    <row r="63" spans="1:23" s="8" customFormat="1" ht="15" customHeight="1">
      <c r="A63" s="142"/>
      <c r="B63" s="150" t="s">
        <v>160</v>
      </c>
      <c r="C63" s="152" t="str">
        <f>'General Information'!C25</f>
        <v>xx</v>
      </c>
      <c r="D63" s="9" t="s">
        <v>10</v>
      </c>
      <c r="E63" s="239" t="s">
        <v>126</v>
      </c>
      <c r="F63" s="213" t="e">
        <f>(E63-STD!$M$11)/STD!$M$12</f>
        <v>#VALUE!</v>
      </c>
      <c r="G63" s="218" t="e">
        <f>(IF($A$62='Ref CTRL'!$A$44,'Ref CTRL'!$F$44,IF($A$62='Ref CTRL'!$A$48,'Ref CTRL'!$F$48,IF($A$62='Ref CTRL'!$A$52,'Ref CTRL'!$F$52,'Ref CTRL'!$F$56)))-E63)/(IF($A$62='Ref CTRL'!$A$44,'Ref CTRL'!$F$44,IF($A$62='Ref CTRL'!$A$48,'Ref CTRL'!$F$48,IF($A$62='Ref CTRL'!$A$52,'Ref CTRL'!$F$52,'Ref CTRL'!$F$56))))*100</f>
        <v>#DIV/0!</v>
      </c>
      <c r="H63" s="39" t="e">
        <f>IF((AND(G63&lt;0,G63&gt;-10)),0,IF(G63&lt;=-10, "interf",G63))</f>
        <v>#DIV/0!</v>
      </c>
      <c r="I63" s="381"/>
      <c r="J63" s="378"/>
      <c r="K63" s="384"/>
      <c r="L63" s="448"/>
      <c r="M63" s="378"/>
      <c r="N63" s="384"/>
      <c r="O63" s="381"/>
      <c r="P63" s="378"/>
      <c r="Q63" s="384"/>
      <c r="R63" s="396"/>
      <c r="S63" s="387"/>
      <c r="T63" s="229" t="s">
        <v>16</v>
      </c>
      <c r="U63" s="176" t="e">
        <f>E63/T63</f>
        <v>#VALUE!</v>
      </c>
      <c r="V63" s="110" t="s">
        <v>82</v>
      </c>
      <c r="W63" s="68" t="e">
        <f>IF(P62&lt;10,"YES","Not Met")</f>
        <v>#DIV/0!</v>
      </c>
    </row>
    <row r="64" spans="1:23" s="8" customFormat="1">
      <c r="A64" s="143"/>
      <c r="B64" s="151"/>
      <c r="C64" s="146"/>
      <c r="D64" s="9" t="s">
        <v>11</v>
      </c>
      <c r="E64" s="239" t="s">
        <v>126</v>
      </c>
      <c r="F64" s="213" t="e">
        <f>(E64-STD!$M$11)/STD!$M$12</f>
        <v>#VALUE!</v>
      </c>
      <c r="G64" s="218" t="e">
        <f>(IF($A$62='Ref CTRL'!$A$44,'Ref CTRL'!$F$44,IF($A$62='Ref CTRL'!$A$48,'Ref CTRL'!$F$48,IF($A$62='Ref CTRL'!$A$52,'Ref CTRL'!$F$52,'Ref CTRL'!$F$56)))-E64)/(IF($A$62='Ref CTRL'!$A$44,'Ref CTRL'!$F$44,IF($A$62='Ref CTRL'!$A$48,'Ref CTRL'!$F$48,IF($A$62='Ref CTRL'!$A$52,'Ref CTRL'!$F$52,'Ref CTRL'!$F$56))))*100</f>
        <v>#DIV/0!</v>
      </c>
      <c r="H64" s="39" t="e">
        <f>IF((AND(G64&lt;0,G64&gt;-10)),0,IF(G64&lt;=-10, "interf",G64))</f>
        <v>#DIV/0!</v>
      </c>
      <c r="I64" s="381"/>
      <c r="J64" s="378"/>
      <c r="K64" s="384"/>
      <c r="L64" s="448"/>
      <c r="M64" s="378"/>
      <c r="N64" s="384"/>
      <c r="O64" s="381"/>
      <c r="P64" s="378"/>
      <c r="Q64" s="384"/>
      <c r="R64" s="396"/>
      <c r="S64" s="387"/>
      <c r="T64" s="229" t="s">
        <v>16</v>
      </c>
      <c r="U64" s="176" t="e">
        <f>E64/T64</f>
        <v>#VALUE!</v>
      </c>
      <c r="V64" s="97"/>
      <c r="W64" s="99"/>
    </row>
    <row r="65" spans="1:23" s="8" customFormat="1" ht="13.5" thickBot="1">
      <c r="A65" s="143"/>
      <c r="B65" s="151"/>
      <c r="C65" s="148"/>
      <c r="D65" s="13" t="s">
        <v>12</v>
      </c>
      <c r="E65" s="239" t="s">
        <v>126</v>
      </c>
      <c r="F65" s="213" t="e">
        <f>(E65-STD!$M$11)/STD!$M$12</f>
        <v>#VALUE!</v>
      </c>
      <c r="G65" s="218" t="e">
        <f>(IF($A$62='Ref CTRL'!$A$44,'Ref CTRL'!$F$44,IF($A$62='Ref CTRL'!$A$48,'Ref CTRL'!$F$48,IF($A$62='Ref CTRL'!$A$52,'Ref CTRL'!$F$52,'Ref CTRL'!$F$56)))-E65)/(IF($A$62='Ref CTRL'!$A$44,'Ref CTRL'!$F$44,IF($A$62='Ref CTRL'!$A$48,'Ref CTRL'!$F$48,IF($A$62='Ref CTRL'!$A$52,'Ref CTRL'!$F$52,'Ref CTRL'!$F$56))))*100</f>
        <v>#DIV/0!</v>
      </c>
      <c r="H65" s="39" t="e">
        <f>IF((AND(G65&lt;0,G65&gt;-10)),0,IF(G65&lt;=-10, "interf",G65))</f>
        <v>#DIV/0!</v>
      </c>
      <c r="I65" s="404"/>
      <c r="J65" s="403"/>
      <c r="K65" s="399"/>
      <c r="L65" s="449"/>
      <c r="M65" s="403"/>
      <c r="N65" s="399"/>
      <c r="O65" s="404"/>
      <c r="P65" s="403"/>
      <c r="Q65" s="399"/>
      <c r="R65" s="400"/>
      <c r="S65" s="401"/>
      <c r="T65" s="230" t="s">
        <v>16</v>
      </c>
      <c r="U65" s="178" t="e">
        <f>E65/T65</f>
        <v>#VALUE!</v>
      </c>
      <c r="V65" s="111"/>
      <c r="W65" s="75"/>
    </row>
    <row r="66" spans="1:23" s="8" customFormat="1">
      <c r="A66" s="71" t="str">
        <f>'General Information'!D26</f>
        <v>-</v>
      </c>
      <c r="B66" s="413" t="s">
        <v>157</v>
      </c>
      <c r="C66" s="414"/>
      <c r="D66" s="16"/>
      <c r="E66" s="240"/>
      <c r="F66" s="41"/>
      <c r="G66" s="40"/>
      <c r="H66" s="41"/>
      <c r="I66" s="380" t="e">
        <f>AVERAGE(E67:E69)</f>
        <v>#DIV/0!</v>
      </c>
      <c r="J66" s="377" t="e">
        <f>STDEV(E67:E69)</f>
        <v>#DIV/0!</v>
      </c>
      <c r="K66" s="383" t="e">
        <f>J66/I66</f>
        <v>#DIV/0!</v>
      </c>
      <c r="L66" s="447" t="e">
        <f>AVERAGE(F67:F69)</f>
        <v>#VALUE!</v>
      </c>
      <c r="M66" s="377" t="e">
        <f>STDEV(F67:F69)</f>
        <v>#VALUE!</v>
      </c>
      <c r="N66" s="383" t="e">
        <f>M66/L66</f>
        <v>#VALUE!</v>
      </c>
      <c r="O66" s="380" t="e">
        <f>AVERAGE(H67:H69)</f>
        <v>#DIV/0!</v>
      </c>
      <c r="P66" s="377" t="e">
        <f>STDEV(H67:H69)</f>
        <v>#DIV/0!</v>
      </c>
      <c r="Q66" s="383" t="e">
        <f>P66/O66</f>
        <v>#DIV/0!</v>
      </c>
      <c r="R66" s="395" t="s">
        <v>120</v>
      </c>
      <c r="S66" s="386" t="s">
        <v>120</v>
      </c>
      <c r="T66" s="231"/>
      <c r="U66" s="176"/>
      <c r="V66" s="109"/>
      <c r="W66" s="72"/>
    </row>
    <row r="67" spans="1:23" s="8" customFormat="1" ht="15" customHeight="1">
      <c r="A67" s="142"/>
      <c r="B67" s="150" t="s">
        <v>160</v>
      </c>
      <c r="C67" s="152" t="str">
        <f>'General Information'!C26</f>
        <v>xx</v>
      </c>
      <c r="D67" s="9" t="s">
        <v>10</v>
      </c>
      <c r="E67" s="239" t="s">
        <v>126</v>
      </c>
      <c r="F67" s="213" t="e">
        <f>(E67-STD!$M$11)/STD!$M$12</f>
        <v>#VALUE!</v>
      </c>
      <c r="G67" s="218" t="e">
        <f>(IF($A$66='Ref CTRL'!$A$44,'Ref CTRL'!$F$44,IF($A$66='Ref CTRL'!$A$48,'Ref CTRL'!$F$48,IF($A$66='Ref CTRL'!$A$52,'Ref CTRL'!$F$52,'Ref CTRL'!$F$56)))-E67)/(IF($A$66='Ref CTRL'!$A$44,'Ref CTRL'!$F$44,IF($A$66='Ref CTRL'!$A$48,'Ref CTRL'!$F$48,IF($A$66='Ref CTRL'!$A$52,'Ref CTRL'!$F$52,'Ref CTRL'!$F$56))))*100</f>
        <v>#DIV/0!</v>
      </c>
      <c r="H67" s="39" t="e">
        <f>IF((AND(G67&lt;0,G67&gt;-10)),0,IF(G67&lt;=-10, "interf",G67))</f>
        <v>#DIV/0!</v>
      </c>
      <c r="I67" s="381"/>
      <c r="J67" s="378"/>
      <c r="K67" s="384"/>
      <c r="L67" s="448"/>
      <c r="M67" s="378"/>
      <c r="N67" s="384"/>
      <c r="O67" s="381"/>
      <c r="P67" s="378"/>
      <c r="Q67" s="384"/>
      <c r="R67" s="396"/>
      <c r="S67" s="387"/>
      <c r="T67" s="229" t="s">
        <v>16</v>
      </c>
      <c r="U67" s="176" t="e">
        <f>E67/T67</f>
        <v>#VALUE!</v>
      </c>
      <c r="V67" s="110" t="s">
        <v>82</v>
      </c>
      <c r="W67" s="68" t="e">
        <f>IF(P66&lt;10,"YES","Not Met")</f>
        <v>#DIV/0!</v>
      </c>
    </row>
    <row r="68" spans="1:23" s="8" customFormat="1">
      <c r="A68" s="143"/>
      <c r="B68" s="151"/>
      <c r="C68" s="146"/>
      <c r="D68" s="9" t="s">
        <v>11</v>
      </c>
      <c r="E68" s="239" t="s">
        <v>126</v>
      </c>
      <c r="F68" s="213" t="e">
        <f>(E68-STD!$M$11)/STD!$M$12</f>
        <v>#VALUE!</v>
      </c>
      <c r="G68" s="218" t="e">
        <f>(IF($A$66='Ref CTRL'!$A$44,'Ref CTRL'!$F$44,IF($A$66='Ref CTRL'!$A$48,'Ref CTRL'!$F$48,IF($A$66='Ref CTRL'!$A$52,'Ref CTRL'!$F$52,'Ref CTRL'!$F$56)))-E68)/(IF($A$66='Ref CTRL'!$A$44,'Ref CTRL'!$F$44,IF($A$66='Ref CTRL'!$A$48,'Ref CTRL'!$F$48,IF($A$66='Ref CTRL'!$A$52,'Ref CTRL'!$F$52,'Ref CTRL'!$F$56))))*100</f>
        <v>#DIV/0!</v>
      </c>
      <c r="H68" s="39" t="e">
        <f>IF((AND(G68&lt;0,G68&gt;-10)),0,IF(G68&lt;=-10, "interf",G68))</f>
        <v>#DIV/0!</v>
      </c>
      <c r="I68" s="381"/>
      <c r="J68" s="378"/>
      <c r="K68" s="384"/>
      <c r="L68" s="448"/>
      <c r="M68" s="378"/>
      <c r="N68" s="384"/>
      <c r="O68" s="381"/>
      <c r="P68" s="378"/>
      <c r="Q68" s="384"/>
      <c r="R68" s="396"/>
      <c r="S68" s="387"/>
      <c r="T68" s="229" t="s">
        <v>16</v>
      </c>
      <c r="U68" s="176" t="e">
        <f>E68/T68</f>
        <v>#VALUE!</v>
      </c>
      <c r="V68" s="97"/>
      <c r="W68" s="99"/>
    </row>
    <row r="69" spans="1:23" s="8" customFormat="1" ht="13.5" thickBot="1">
      <c r="A69" s="143"/>
      <c r="B69" s="151"/>
      <c r="C69" s="146"/>
      <c r="D69" s="15" t="s">
        <v>12</v>
      </c>
      <c r="E69" s="239" t="s">
        <v>126</v>
      </c>
      <c r="F69" s="216" t="e">
        <f>(E69-STD!$M$11)/STD!$M$12</f>
        <v>#VALUE!</v>
      </c>
      <c r="G69" s="220" t="e">
        <f>(IF($A$66='Ref CTRL'!$A$44,'Ref CTRL'!$F$44,IF($A$66='Ref CTRL'!$A$48,'Ref CTRL'!$F$48,IF($A$66='Ref CTRL'!$A$52,'Ref CTRL'!$F$52,'Ref CTRL'!$F$56)))-E69)/(IF($A$66='Ref CTRL'!$A$44,'Ref CTRL'!$F$44,IF($A$66='Ref CTRL'!$A$48,'Ref CTRL'!$F$48,IF($A$66='Ref CTRL'!$A$52,'Ref CTRL'!$F$52,'Ref CTRL'!$F$56))))*100</f>
        <v>#DIV/0!</v>
      </c>
      <c r="H69" s="45" t="e">
        <f>IF((AND(G69&lt;0,G69&gt;-10)),0,IF(G69&lt;=-10, "interf",G69))</f>
        <v>#DIV/0!</v>
      </c>
      <c r="I69" s="406"/>
      <c r="J69" s="407"/>
      <c r="K69" s="405"/>
      <c r="L69" s="450"/>
      <c r="M69" s="407"/>
      <c r="N69" s="405"/>
      <c r="O69" s="406"/>
      <c r="P69" s="407"/>
      <c r="Q69" s="405"/>
      <c r="R69" s="400"/>
      <c r="S69" s="401"/>
      <c r="T69" s="229" t="s">
        <v>16</v>
      </c>
      <c r="U69" s="178" t="e">
        <f>E69/T69</f>
        <v>#VALUE!</v>
      </c>
      <c r="V69" s="111"/>
      <c r="W69" s="75"/>
    </row>
    <row r="70" spans="1:23" s="8" customFormat="1">
      <c r="A70" s="71" t="str">
        <f>'General Information'!D27</f>
        <v>-</v>
      </c>
      <c r="B70" s="413" t="s">
        <v>158</v>
      </c>
      <c r="C70" s="414"/>
      <c r="D70" s="16"/>
      <c r="E70" s="240"/>
      <c r="F70" s="39"/>
      <c r="G70" s="103"/>
      <c r="H70" s="39"/>
      <c r="I70" s="381" t="e">
        <f>AVERAGE(E71:E73)</f>
        <v>#DIV/0!</v>
      </c>
      <c r="J70" s="378" t="e">
        <f>STDEV(E71:E73)</f>
        <v>#DIV/0!</v>
      </c>
      <c r="K70" s="384" t="e">
        <f>J70/I70</f>
        <v>#DIV/0!</v>
      </c>
      <c r="L70" s="448" t="e">
        <f>AVERAGE(F71:F73)</f>
        <v>#VALUE!</v>
      </c>
      <c r="M70" s="378" t="e">
        <f>STDEV(F71:F73)</f>
        <v>#VALUE!</v>
      </c>
      <c r="N70" s="384" t="e">
        <f>M70/L70</f>
        <v>#VALUE!</v>
      </c>
      <c r="O70" s="381" t="e">
        <f>AVERAGE(H71:H73)</f>
        <v>#DIV/0!</v>
      </c>
      <c r="P70" s="378" t="e">
        <f>STDEV(H71:H73)</f>
        <v>#DIV/0!</v>
      </c>
      <c r="Q70" s="384" t="e">
        <f>P70/O70</f>
        <v>#DIV/0!</v>
      </c>
      <c r="R70" s="395" t="s">
        <v>120</v>
      </c>
      <c r="S70" s="386" t="s">
        <v>120</v>
      </c>
      <c r="T70" s="228"/>
      <c r="U70" s="176"/>
      <c r="V70" s="109"/>
      <c r="W70" s="72"/>
    </row>
    <row r="71" spans="1:23" s="8" customFormat="1" ht="15" customHeight="1">
      <c r="A71" s="142"/>
      <c r="B71" s="150" t="s">
        <v>160</v>
      </c>
      <c r="C71" s="152" t="str">
        <f>'General Information'!C27</f>
        <v>xx</v>
      </c>
      <c r="D71" s="9" t="s">
        <v>10</v>
      </c>
      <c r="E71" s="239" t="s">
        <v>126</v>
      </c>
      <c r="F71" s="213" t="e">
        <f>(E71-STD!$M$11)/STD!$M$12</f>
        <v>#VALUE!</v>
      </c>
      <c r="G71" s="218" t="e">
        <f>(IF($A$70='Ref CTRL'!$A$44,'Ref CTRL'!$F$44,IF($A$70='Ref CTRL'!$A$48,'Ref CTRL'!$F$48,IF($A$70='Ref CTRL'!$A$52,'Ref CTRL'!$F$52,'Ref CTRL'!$F$56)))-E71)/(IF($A$70='Ref CTRL'!$A$44,'Ref CTRL'!$F$44,IF($A$70='Ref CTRL'!$A$48,'Ref CTRL'!$F$48,IF($A$70='Ref CTRL'!$A$52,'Ref CTRL'!$F$52,'Ref CTRL'!$F$56))))*100</f>
        <v>#DIV/0!</v>
      </c>
      <c r="H71" s="39" t="e">
        <f>IF((AND(G71&lt;0,G71&gt;-10)),0,IF(G71&lt;=-10, "interf",G71))</f>
        <v>#DIV/0!</v>
      </c>
      <c r="I71" s="381"/>
      <c r="J71" s="378"/>
      <c r="K71" s="384"/>
      <c r="L71" s="448"/>
      <c r="M71" s="378"/>
      <c r="N71" s="384"/>
      <c r="O71" s="381"/>
      <c r="P71" s="378"/>
      <c r="Q71" s="384"/>
      <c r="R71" s="396"/>
      <c r="S71" s="387"/>
      <c r="T71" s="229" t="s">
        <v>16</v>
      </c>
      <c r="U71" s="176" t="e">
        <f>E71/T71</f>
        <v>#VALUE!</v>
      </c>
      <c r="V71" s="110" t="s">
        <v>82</v>
      </c>
      <c r="W71" s="68" t="e">
        <f>IF(P70&lt;10,"YES","Not Met")</f>
        <v>#DIV/0!</v>
      </c>
    </row>
    <row r="72" spans="1:23" s="8" customFormat="1">
      <c r="A72" s="143"/>
      <c r="B72" s="151"/>
      <c r="C72" s="146"/>
      <c r="D72" s="9" t="s">
        <v>11</v>
      </c>
      <c r="E72" s="239" t="s">
        <v>126</v>
      </c>
      <c r="F72" s="213" t="e">
        <f>(E72-STD!$M$11)/STD!$M$12</f>
        <v>#VALUE!</v>
      </c>
      <c r="G72" s="218" t="e">
        <f>(IF($A$70='Ref CTRL'!$A$44,'Ref CTRL'!$F$44,IF($A$70='Ref CTRL'!$A$48,'Ref CTRL'!$F$48,IF($A$70='Ref CTRL'!$A$52,'Ref CTRL'!$F$52,'Ref CTRL'!$F$56)))-E72)/(IF($A$70='Ref CTRL'!$A$44,'Ref CTRL'!$F$44,IF($A$70='Ref CTRL'!$A$48,'Ref CTRL'!$F$48,IF($A$70='Ref CTRL'!$A$52,'Ref CTRL'!$F$52,'Ref CTRL'!$F$56))))*100</f>
        <v>#DIV/0!</v>
      </c>
      <c r="H72" s="39" t="e">
        <f>IF((AND(G72&lt;0,G72&gt;-10)),0,IF(G72&lt;=-10, "interf",G72))</f>
        <v>#DIV/0!</v>
      </c>
      <c r="I72" s="381"/>
      <c r="J72" s="378"/>
      <c r="K72" s="384"/>
      <c r="L72" s="448"/>
      <c r="M72" s="378"/>
      <c r="N72" s="384"/>
      <c r="O72" s="381"/>
      <c r="P72" s="378"/>
      <c r="Q72" s="384"/>
      <c r="R72" s="396"/>
      <c r="S72" s="387"/>
      <c r="T72" s="229" t="s">
        <v>16</v>
      </c>
      <c r="U72" s="176" t="e">
        <f>E72/T72</f>
        <v>#VALUE!</v>
      </c>
      <c r="V72" s="97"/>
      <c r="W72" s="99"/>
    </row>
    <row r="73" spans="1:23" s="8" customFormat="1" ht="13.5" thickBot="1">
      <c r="A73" s="143"/>
      <c r="B73" s="151"/>
      <c r="C73" s="148"/>
      <c r="D73" s="13" t="s">
        <v>12</v>
      </c>
      <c r="E73" s="239" t="s">
        <v>126</v>
      </c>
      <c r="F73" s="213" t="e">
        <f>(E73-STD!$M$11)/STD!$M$12</f>
        <v>#VALUE!</v>
      </c>
      <c r="G73" s="218" t="e">
        <f>(IF($A$70='Ref CTRL'!$A$44,'Ref CTRL'!$F$44,IF($A$70='Ref CTRL'!$A$48,'Ref CTRL'!$F$48,IF($A$70='Ref CTRL'!$A$52,'Ref CTRL'!$F$52,'Ref CTRL'!$F$56)))-E73)/(IF($A$70='Ref CTRL'!$A$44,'Ref CTRL'!$F$44,IF($A$70='Ref CTRL'!$A$48,'Ref CTRL'!$F$48,IF($A$70='Ref CTRL'!$A$52,'Ref CTRL'!$F$52,'Ref CTRL'!$F$56))))*100</f>
        <v>#DIV/0!</v>
      </c>
      <c r="H73" s="39" t="e">
        <f>IF((AND(G73&lt;0,G73&gt;-10)),0,IF(G73&lt;=-10, "interf",G73))</f>
        <v>#DIV/0!</v>
      </c>
      <c r="I73" s="404"/>
      <c r="J73" s="403"/>
      <c r="K73" s="399"/>
      <c r="L73" s="449"/>
      <c r="M73" s="403"/>
      <c r="N73" s="399"/>
      <c r="O73" s="404"/>
      <c r="P73" s="403"/>
      <c r="Q73" s="399"/>
      <c r="R73" s="400"/>
      <c r="S73" s="401"/>
      <c r="T73" s="230" t="s">
        <v>16</v>
      </c>
      <c r="U73" s="178" t="e">
        <f>E73/T73</f>
        <v>#VALUE!</v>
      </c>
      <c r="V73" s="111"/>
      <c r="W73" s="75"/>
    </row>
    <row r="74" spans="1:23" s="8" customFormat="1">
      <c r="A74" s="71" t="str">
        <f>'General Information'!D28</f>
        <v>-</v>
      </c>
      <c r="B74" s="413" t="s">
        <v>159</v>
      </c>
      <c r="C74" s="414"/>
      <c r="D74" s="16"/>
      <c r="E74" s="240"/>
      <c r="F74" s="41"/>
      <c r="G74" s="40"/>
      <c r="H74" s="43"/>
      <c r="I74" s="380" t="e">
        <f>AVERAGE(E75:E77)</f>
        <v>#DIV/0!</v>
      </c>
      <c r="J74" s="377" t="e">
        <f>STDEV(E75:E77)</f>
        <v>#DIV/0!</v>
      </c>
      <c r="K74" s="383" t="e">
        <f>J74/I74</f>
        <v>#DIV/0!</v>
      </c>
      <c r="L74" s="447" t="e">
        <f>AVERAGE(F75:F77)</f>
        <v>#VALUE!</v>
      </c>
      <c r="M74" s="377" t="e">
        <f>STDEV(F75:F77)</f>
        <v>#VALUE!</v>
      </c>
      <c r="N74" s="383" t="e">
        <f>M74/L74</f>
        <v>#VALUE!</v>
      </c>
      <c r="O74" s="380" t="e">
        <f>AVERAGE(H75:H77)</f>
        <v>#DIV/0!</v>
      </c>
      <c r="P74" s="377" t="e">
        <f>STDEV(H75:H77)</f>
        <v>#DIV/0!</v>
      </c>
      <c r="Q74" s="383" t="e">
        <f>P74/O74</f>
        <v>#DIV/0!</v>
      </c>
      <c r="R74" s="395" t="s">
        <v>120</v>
      </c>
      <c r="S74" s="386" t="s">
        <v>120</v>
      </c>
      <c r="T74" s="231"/>
      <c r="U74" s="176"/>
      <c r="V74" s="109"/>
      <c r="W74" s="72"/>
    </row>
    <row r="75" spans="1:23" s="8" customFormat="1" ht="15" customHeight="1">
      <c r="A75" s="142"/>
      <c r="B75" s="150" t="s">
        <v>160</v>
      </c>
      <c r="C75" s="152" t="str">
        <f>'General Information'!C28</f>
        <v>xx</v>
      </c>
      <c r="D75" s="9" t="s">
        <v>10</v>
      </c>
      <c r="E75" s="239" t="s">
        <v>126</v>
      </c>
      <c r="F75" s="213" t="e">
        <f>(E75-STD!$M$11)/STD!$M$12</f>
        <v>#VALUE!</v>
      </c>
      <c r="G75" s="218" t="e">
        <f>(IF($A$74='Ref CTRL'!$A$44,'Ref CTRL'!$F$44,IF($A$74='Ref CTRL'!$A$48,'Ref CTRL'!$F$48,IF($A$74='Ref CTRL'!$A$52,'Ref CTRL'!$F$52,'Ref CTRL'!$F$56)))-E75)/(IF($A$74='Ref CTRL'!$A$44,'Ref CTRL'!$F$44,IF($A$74='Ref CTRL'!$A$48,'Ref CTRL'!$F$48,IF($A$74='Ref CTRL'!$A$52,'Ref CTRL'!$F$52,'Ref CTRL'!$F$56))))*100</f>
        <v>#DIV/0!</v>
      </c>
      <c r="H75" s="44" t="e">
        <f>IF((AND(G75&lt;0,G75&gt;-10)),0,IF(G75&lt;=-10, "interf",G75))</f>
        <v>#DIV/0!</v>
      </c>
      <c r="I75" s="381"/>
      <c r="J75" s="378"/>
      <c r="K75" s="384"/>
      <c r="L75" s="448"/>
      <c r="M75" s="378"/>
      <c r="N75" s="384"/>
      <c r="O75" s="381"/>
      <c r="P75" s="378"/>
      <c r="Q75" s="384"/>
      <c r="R75" s="396"/>
      <c r="S75" s="387"/>
      <c r="T75" s="229" t="s">
        <v>16</v>
      </c>
      <c r="U75" s="176" t="e">
        <f>E75/T75</f>
        <v>#VALUE!</v>
      </c>
      <c r="V75" s="110" t="s">
        <v>82</v>
      </c>
      <c r="W75" s="68" t="e">
        <f>IF(P74&lt;10,"YES","Not Met")</f>
        <v>#DIV/0!</v>
      </c>
    </row>
    <row r="76" spans="1:23" s="8" customFormat="1">
      <c r="A76" s="143"/>
      <c r="B76" s="151"/>
      <c r="C76" s="146"/>
      <c r="D76" s="9" t="s">
        <v>11</v>
      </c>
      <c r="E76" s="239" t="s">
        <v>126</v>
      </c>
      <c r="F76" s="213" t="e">
        <f>(E76-STD!$M$11)/STD!$M$12</f>
        <v>#VALUE!</v>
      </c>
      <c r="G76" s="218" t="e">
        <f>(IF($A$74='Ref CTRL'!$A$44,'Ref CTRL'!$F$44,IF($A$74='Ref CTRL'!$A$48,'Ref CTRL'!$F$48,IF($A$74='Ref CTRL'!$A$52,'Ref CTRL'!$F$52,'Ref CTRL'!$F$56)))-E76)/(IF($A$74='Ref CTRL'!$A$44,'Ref CTRL'!$F$44,IF($A$74='Ref CTRL'!$A$48,'Ref CTRL'!$F$48,IF($A$74='Ref CTRL'!$A$52,'Ref CTRL'!$F$52,'Ref CTRL'!$F$56))))*100</f>
        <v>#DIV/0!</v>
      </c>
      <c r="H76" s="44" t="e">
        <f>IF((AND(G76&lt;0,G76&gt;-10)),0,IF(G76&lt;=-10, "interf",G76))</f>
        <v>#DIV/0!</v>
      </c>
      <c r="I76" s="381"/>
      <c r="J76" s="378"/>
      <c r="K76" s="384"/>
      <c r="L76" s="448"/>
      <c r="M76" s="378"/>
      <c r="N76" s="384"/>
      <c r="O76" s="381"/>
      <c r="P76" s="378"/>
      <c r="Q76" s="384"/>
      <c r="R76" s="396"/>
      <c r="S76" s="387"/>
      <c r="T76" s="229" t="s">
        <v>16</v>
      </c>
      <c r="U76" s="176" t="e">
        <f>E76/T76</f>
        <v>#VALUE!</v>
      </c>
      <c r="V76" s="97"/>
      <c r="W76" s="99"/>
    </row>
    <row r="77" spans="1:23" s="8" customFormat="1" ht="13.5" thickBot="1">
      <c r="A77" s="145"/>
      <c r="B77" s="155"/>
      <c r="C77" s="156"/>
      <c r="D77" s="82" t="s">
        <v>12</v>
      </c>
      <c r="E77" s="243" t="s">
        <v>126</v>
      </c>
      <c r="F77" s="217" t="e">
        <f>(E77-STD!$M$11)/STD!$M$12</f>
        <v>#VALUE!</v>
      </c>
      <c r="G77" s="219" t="e">
        <f>(IF($A$74='Ref CTRL'!$A$44,'Ref CTRL'!$F$44,IF($A$74='Ref CTRL'!$A$48,'Ref CTRL'!$F$48,IF($A$74='Ref CTRL'!$A$52,'Ref CTRL'!$F$52,'Ref CTRL'!$F$56)))-E77)/(IF($A$74='Ref CTRL'!$A$44,'Ref CTRL'!$F$44,IF($A$74='Ref CTRL'!$A$48,'Ref CTRL'!$F$48,IF($A$74='Ref CTRL'!$A$52,'Ref CTRL'!$F$52,'Ref CTRL'!$F$56))))*100</f>
        <v>#DIV/0!</v>
      </c>
      <c r="H77" s="126" t="e">
        <f>IF((AND(G77&lt;0,G77&gt;-10)),0,IF(G77&lt;=-10, "interf",G77))</f>
        <v>#DIV/0!</v>
      </c>
      <c r="I77" s="382"/>
      <c r="J77" s="379"/>
      <c r="K77" s="385"/>
      <c r="L77" s="452"/>
      <c r="M77" s="379"/>
      <c r="N77" s="385"/>
      <c r="O77" s="382"/>
      <c r="P77" s="379"/>
      <c r="Q77" s="385"/>
      <c r="R77" s="397"/>
      <c r="S77" s="388"/>
      <c r="T77" s="233" t="s">
        <v>16</v>
      </c>
      <c r="U77" s="179" t="e">
        <f>E77/T77</f>
        <v>#VALUE!</v>
      </c>
      <c r="V77" s="127"/>
      <c r="W77" s="128"/>
    </row>
    <row r="78" spans="1:23" ht="13.5" thickTop="1">
      <c r="R78" s="7"/>
      <c r="S78" s="7"/>
    </row>
    <row r="79" spans="1:23">
      <c r="R79" s="7"/>
      <c r="S79" s="7"/>
    </row>
    <row r="80" spans="1:23">
      <c r="R80" s="7"/>
      <c r="S80" s="7"/>
    </row>
    <row r="81" spans="18:19">
      <c r="R81" s="7"/>
      <c r="S81" s="7"/>
    </row>
    <row r="82" spans="18:19">
      <c r="R82" s="7"/>
      <c r="S82" s="7"/>
    </row>
    <row r="83" spans="18:19">
      <c r="R83" s="7"/>
      <c r="S83" s="7"/>
    </row>
    <row r="84" spans="18:19">
      <c r="R84" s="7"/>
      <c r="S84" s="7"/>
    </row>
    <row r="85" spans="18:19">
      <c r="R85" s="7"/>
      <c r="S85" s="7"/>
    </row>
    <row r="86" spans="18:19">
      <c r="R86" s="7"/>
      <c r="S86" s="7"/>
    </row>
    <row r="87" spans="18:19">
      <c r="R87" s="7"/>
      <c r="S87" s="7"/>
    </row>
    <row r="88" spans="18:19">
      <c r="R88" s="7"/>
      <c r="S88" s="7"/>
    </row>
    <row r="89" spans="18:19">
      <c r="R89" s="7"/>
      <c r="S89" s="7"/>
    </row>
    <row r="90" spans="18:19">
      <c r="R90" s="7"/>
      <c r="S90" s="7"/>
    </row>
    <row r="91" spans="18:19">
      <c r="R91" s="7"/>
      <c r="S91" s="7"/>
    </row>
    <row r="92" spans="18:19">
      <c r="R92" s="7"/>
      <c r="S92" s="7"/>
    </row>
    <row r="93" spans="18:19">
      <c r="R93" s="7"/>
      <c r="S93" s="7"/>
    </row>
    <row r="94" spans="18:19">
      <c r="R94" s="7"/>
      <c r="S94" s="7"/>
    </row>
    <row r="95" spans="18:19">
      <c r="R95" s="7"/>
      <c r="S95" s="7"/>
    </row>
    <row r="96" spans="18:19">
      <c r="R96" s="7"/>
      <c r="S96" s="7"/>
    </row>
    <row r="97" spans="18:19">
      <c r="R97" s="7"/>
      <c r="S97" s="7"/>
    </row>
    <row r="98" spans="18:19">
      <c r="R98" s="7"/>
      <c r="S98" s="7"/>
    </row>
    <row r="99" spans="18:19">
      <c r="R99" s="7"/>
      <c r="S99" s="7"/>
    </row>
    <row r="100" spans="18:19">
      <c r="R100" s="7"/>
      <c r="S100" s="7"/>
    </row>
    <row r="101" spans="18:19">
      <c r="R101" s="7"/>
      <c r="S101" s="7"/>
    </row>
    <row r="102" spans="18:19">
      <c r="R102" s="7"/>
      <c r="S102" s="7"/>
    </row>
    <row r="103" spans="18:19">
      <c r="R103" s="7"/>
      <c r="S103" s="7"/>
    </row>
    <row r="104" spans="18:19">
      <c r="R104" s="7"/>
      <c r="S104" s="7"/>
    </row>
    <row r="105" spans="18:19">
      <c r="R105" s="7"/>
      <c r="S105" s="7"/>
    </row>
    <row r="106" spans="18:19">
      <c r="R106" s="7"/>
      <c r="S106" s="7"/>
    </row>
    <row r="107" spans="18:19">
      <c r="R107" s="7"/>
      <c r="S107" s="7"/>
    </row>
    <row r="108" spans="18:19">
      <c r="R108" s="7"/>
      <c r="S108" s="7"/>
    </row>
    <row r="109" spans="18:19">
      <c r="R109" s="7"/>
      <c r="S109" s="7"/>
    </row>
    <row r="110" spans="18:19">
      <c r="R110" s="7"/>
      <c r="S110" s="7"/>
    </row>
    <row r="111" spans="18:19">
      <c r="R111" s="7"/>
      <c r="S111" s="7"/>
    </row>
    <row r="112" spans="18:19">
      <c r="R112" s="7"/>
      <c r="S112" s="7"/>
    </row>
    <row r="113" spans="18:19">
      <c r="R113" s="7"/>
      <c r="S113" s="7"/>
    </row>
    <row r="114" spans="18:19">
      <c r="R114" s="7"/>
      <c r="S114" s="7"/>
    </row>
    <row r="115" spans="18:19">
      <c r="R115" s="7"/>
      <c r="S115" s="7"/>
    </row>
    <row r="116" spans="18:19">
      <c r="R116" s="7"/>
      <c r="S116" s="7"/>
    </row>
    <row r="117" spans="18:19">
      <c r="R117" s="7"/>
      <c r="S117" s="7"/>
    </row>
    <row r="118" spans="18:19">
      <c r="R118" s="7"/>
      <c r="S118" s="7"/>
    </row>
    <row r="119" spans="18:19">
      <c r="R119" s="7"/>
      <c r="S119" s="7"/>
    </row>
    <row r="120" spans="18:19">
      <c r="R120" s="7"/>
      <c r="S120" s="7"/>
    </row>
    <row r="121" spans="18:19">
      <c r="R121" s="7"/>
      <c r="S121" s="7"/>
    </row>
    <row r="122" spans="18:19">
      <c r="R122" s="7"/>
      <c r="S122" s="7"/>
    </row>
    <row r="123" spans="18:19">
      <c r="R123" s="7"/>
      <c r="S123" s="7"/>
    </row>
    <row r="124" spans="18:19">
      <c r="R124" s="7"/>
      <c r="S124" s="7"/>
    </row>
    <row r="125" spans="18:19">
      <c r="R125" s="7"/>
      <c r="S125" s="7"/>
    </row>
    <row r="126" spans="18:19">
      <c r="R126" s="7"/>
      <c r="S126" s="7"/>
    </row>
    <row r="127" spans="18:19">
      <c r="R127" s="7"/>
      <c r="S127" s="7"/>
    </row>
    <row r="128" spans="18:19">
      <c r="R128" s="7"/>
      <c r="S128" s="7"/>
    </row>
    <row r="129" spans="18:19">
      <c r="R129" s="7"/>
      <c r="S129" s="7"/>
    </row>
    <row r="130" spans="18:19">
      <c r="R130" s="7"/>
      <c r="S130" s="7"/>
    </row>
    <row r="131" spans="18:19">
      <c r="R131" s="7"/>
      <c r="S131" s="7"/>
    </row>
    <row r="132" spans="18:19">
      <c r="R132" s="7"/>
      <c r="S132" s="7"/>
    </row>
    <row r="133" spans="18:19">
      <c r="R133" s="7"/>
      <c r="S133" s="7"/>
    </row>
    <row r="134" spans="18:19">
      <c r="R134" s="7"/>
      <c r="S134" s="7"/>
    </row>
    <row r="135" spans="18:19">
      <c r="R135" s="7"/>
      <c r="S135" s="7"/>
    </row>
    <row r="136" spans="18:19">
      <c r="R136" s="7"/>
      <c r="S136" s="7"/>
    </row>
    <row r="137" spans="18:19">
      <c r="R137" s="7"/>
      <c r="S137" s="7"/>
    </row>
    <row r="138" spans="18:19">
      <c r="R138" s="7"/>
      <c r="S138" s="7"/>
    </row>
    <row r="139" spans="18:19">
      <c r="R139" s="7"/>
      <c r="S139" s="7"/>
    </row>
    <row r="140" spans="18:19">
      <c r="R140" s="7"/>
      <c r="S140" s="7"/>
    </row>
    <row r="141" spans="18:19">
      <c r="R141" s="7"/>
      <c r="S141" s="7"/>
    </row>
    <row r="142" spans="18:19">
      <c r="R142" s="7"/>
      <c r="S142" s="7"/>
    </row>
    <row r="143" spans="18:19">
      <c r="R143" s="7"/>
      <c r="S143" s="7"/>
    </row>
    <row r="144" spans="18:19">
      <c r="R144" s="7"/>
      <c r="S144" s="7"/>
    </row>
    <row r="145" spans="18:19">
      <c r="R145" s="7"/>
      <c r="S145" s="7"/>
    </row>
    <row r="146" spans="18:19">
      <c r="R146" s="7"/>
      <c r="S146" s="7"/>
    </row>
    <row r="147" spans="18:19">
      <c r="R147" s="7"/>
      <c r="S147" s="7"/>
    </row>
    <row r="148" spans="18:19">
      <c r="R148" s="7"/>
      <c r="S148" s="7"/>
    </row>
    <row r="149" spans="18:19">
      <c r="R149" s="7"/>
      <c r="S149" s="7"/>
    </row>
    <row r="150" spans="18:19">
      <c r="R150" s="7"/>
      <c r="S150" s="7"/>
    </row>
    <row r="151" spans="18:19">
      <c r="R151" s="7"/>
      <c r="S151" s="7"/>
    </row>
    <row r="152" spans="18:19">
      <c r="R152" s="7"/>
      <c r="S152" s="7"/>
    </row>
    <row r="153" spans="18:19">
      <c r="R153" s="7"/>
      <c r="S153" s="7"/>
    </row>
    <row r="154" spans="18:19">
      <c r="R154" s="7"/>
      <c r="S154" s="7"/>
    </row>
    <row r="155" spans="18:19">
      <c r="R155" s="7"/>
      <c r="S155" s="7"/>
    </row>
    <row r="156" spans="18:19">
      <c r="R156" s="7"/>
      <c r="S156" s="7"/>
    </row>
    <row r="157" spans="18:19">
      <c r="R157" s="7"/>
      <c r="S157" s="7"/>
    </row>
    <row r="158" spans="18:19">
      <c r="R158" s="7"/>
      <c r="S158" s="7"/>
    </row>
    <row r="159" spans="18:19">
      <c r="R159" s="7"/>
      <c r="S159" s="7"/>
    </row>
    <row r="160" spans="18:19">
      <c r="R160" s="7"/>
      <c r="S160" s="7"/>
    </row>
    <row r="161" spans="18:19">
      <c r="R161" s="7"/>
      <c r="S161" s="7"/>
    </row>
    <row r="162" spans="18:19">
      <c r="R162" s="7"/>
      <c r="S162" s="7"/>
    </row>
    <row r="163" spans="18:19">
      <c r="R163" s="7"/>
      <c r="S163" s="7"/>
    </row>
    <row r="164" spans="18:19">
      <c r="R164" s="7"/>
      <c r="S164" s="7"/>
    </row>
    <row r="165" spans="18:19">
      <c r="R165" s="7"/>
      <c r="S165" s="7"/>
    </row>
    <row r="166" spans="18:19">
      <c r="R166" s="7"/>
      <c r="S166" s="7"/>
    </row>
    <row r="167" spans="18:19">
      <c r="R167" s="7"/>
      <c r="S167" s="7"/>
    </row>
    <row r="168" spans="18:19">
      <c r="R168" s="7"/>
      <c r="S168" s="7"/>
    </row>
    <row r="169" spans="18:19">
      <c r="R169" s="7"/>
      <c r="S169" s="7"/>
    </row>
    <row r="170" spans="18:19">
      <c r="R170" s="7"/>
      <c r="S170" s="7"/>
    </row>
    <row r="171" spans="18:19">
      <c r="R171" s="7"/>
      <c r="S171" s="7"/>
    </row>
    <row r="172" spans="18:19">
      <c r="R172" s="7"/>
      <c r="S172" s="7"/>
    </row>
    <row r="173" spans="18:19">
      <c r="R173" s="7"/>
      <c r="S173" s="7"/>
    </row>
    <row r="174" spans="18:19">
      <c r="R174" s="7"/>
      <c r="S174" s="7"/>
    </row>
    <row r="175" spans="18:19">
      <c r="R175" s="7"/>
      <c r="S175" s="7"/>
    </row>
    <row r="176" spans="18:19">
      <c r="R176" s="7"/>
      <c r="S176" s="7"/>
    </row>
    <row r="177" spans="18:19">
      <c r="R177" s="7"/>
      <c r="S177" s="7"/>
    </row>
    <row r="178" spans="18:19">
      <c r="R178" s="7"/>
      <c r="S178" s="7"/>
    </row>
    <row r="179" spans="18:19">
      <c r="R179" s="7"/>
      <c r="S179" s="7"/>
    </row>
    <row r="180" spans="18:19">
      <c r="R180" s="7"/>
      <c r="S180" s="7"/>
    </row>
    <row r="181" spans="18:19">
      <c r="R181" s="7"/>
      <c r="S181" s="7"/>
    </row>
    <row r="182" spans="18:19">
      <c r="R182" s="7"/>
      <c r="S182" s="7"/>
    </row>
    <row r="183" spans="18:19">
      <c r="R183" s="7"/>
      <c r="S183" s="7"/>
    </row>
    <row r="184" spans="18:19">
      <c r="R184" s="7"/>
      <c r="S184" s="7"/>
    </row>
    <row r="185" spans="18:19">
      <c r="R185" s="7"/>
      <c r="S185" s="7"/>
    </row>
    <row r="186" spans="18:19">
      <c r="R186" s="7"/>
      <c r="S186" s="7"/>
    </row>
    <row r="187" spans="18:19">
      <c r="R187" s="7"/>
      <c r="S187" s="7"/>
    </row>
    <row r="188" spans="18:19">
      <c r="R188" s="7"/>
      <c r="S188" s="7"/>
    </row>
    <row r="189" spans="18:19">
      <c r="R189" s="7"/>
      <c r="S189" s="7"/>
    </row>
    <row r="190" spans="18:19">
      <c r="R190" s="7"/>
      <c r="S190" s="7"/>
    </row>
    <row r="191" spans="18:19">
      <c r="R191" s="7"/>
      <c r="S191" s="7"/>
    </row>
    <row r="192" spans="18:19">
      <c r="R192" s="7"/>
      <c r="S192" s="7"/>
    </row>
    <row r="193" spans="18:19">
      <c r="R193" s="7"/>
      <c r="S193" s="7"/>
    </row>
    <row r="194" spans="18:19">
      <c r="R194" s="7"/>
      <c r="S194" s="7"/>
    </row>
    <row r="195" spans="18:19">
      <c r="R195" s="7"/>
      <c r="S195" s="7"/>
    </row>
    <row r="196" spans="18:19">
      <c r="R196" s="7"/>
      <c r="S196" s="7"/>
    </row>
    <row r="197" spans="18:19">
      <c r="R197" s="7"/>
      <c r="S197" s="7"/>
    </row>
    <row r="198" spans="18:19">
      <c r="R198" s="7"/>
      <c r="S198" s="7"/>
    </row>
    <row r="199" spans="18:19">
      <c r="R199" s="7"/>
      <c r="S199" s="7"/>
    </row>
    <row r="200" spans="18:19">
      <c r="R200" s="7"/>
      <c r="S200" s="7"/>
    </row>
    <row r="201" spans="18:19">
      <c r="R201" s="7"/>
      <c r="S201" s="7"/>
    </row>
    <row r="202" spans="18:19">
      <c r="R202" s="7"/>
      <c r="S202" s="7"/>
    </row>
    <row r="203" spans="18:19">
      <c r="R203" s="7"/>
      <c r="S203" s="7"/>
    </row>
    <row r="204" spans="18:19">
      <c r="R204" s="7"/>
      <c r="S204" s="7"/>
    </row>
    <row r="205" spans="18:19">
      <c r="R205" s="7"/>
      <c r="S205" s="7"/>
    </row>
    <row r="206" spans="18:19">
      <c r="R206" s="7"/>
      <c r="S206" s="7"/>
    </row>
    <row r="207" spans="18:19">
      <c r="R207" s="7"/>
      <c r="S207" s="7"/>
    </row>
    <row r="208" spans="18:19">
      <c r="R208" s="7"/>
      <c r="S208" s="7"/>
    </row>
    <row r="209" spans="18:19">
      <c r="R209" s="7"/>
      <c r="S209" s="7"/>
    </row>
    <row r="210" spans="18:19">
      <c r="R210" s="7"/>
      <c r="S210" s="7"/>
    </row>
    <row r="211" spans="18:19">
      <c r="R211" s="7"/>
      <c r="S211" s="7"/>
    </row>
    <row r="212" spans="18:19">
      <c r="R212" s="7"/>
      <c r="S212" s="7"/>
    </row>
    <row r="213" spans="18:19">
      <c r="R213" s="7"/>
      <c r="S213" s="7"/>
    </row>
    <row r="214" spans="18:19">
      <c r="R214" s="7"/>
      <c r="S214" s="7"/>
    </row>
    <row r="215" spans="18:19">
      <c r="R215" s="7"/>
      <c r="S215" s="7"/>
    </row>
    <row r="216" spans="18:19">
      <c r="R216" s="7"/>
      <c r="S216" s="7"/>
    </row>
    <row r="217" spans="18:19">
      <c r="R217" s="7"/>
      <c r="S217" s="7"/>
    </row>
    <row r="218" spans="18:19">
      <c r="R218" s="7"/>
      <c r="S218" s="7"/>
    </row>
    <row r="219" spans="18:19">
      <c r="R219" s="7"/>
      <c r="S219" s="7"/>
    </row>
    <row r="220" spans="18:19">
      <c r="R220" s="7"/>
      <c r="S220" s="7"/>
    </row>
    <row r="221" spans="18:19">
      <c r="R221" s="7"/>
      <c r="S221" s="7"/>
    </row>
    <row r="222" spans="18:19">
      <c r="R222" s="7"/>
      <c r="S222" s="7"/>
    </row>
    <row r="223" spans="18:19">
      <c r="R223" s="7"/>
      <c r="S223" s="7"/>
    </row>
    <row r="224" spans="18:19">
      <c r="R224" s="7"/>
      <c r="S224" s="7"/>
    </row>
    <row r="225" spans="18:19">
      <c r="R225" s="7"/>
      <c r="S225" s="7"/>
    </row>
    <row r="226" spans="18:19">
      <c r="R226" s="7"/>
      <c r="S226" s="7"/>
    </row>
    <row r="227" spans="18:19">
      <c r="R227" s="7"/>
      <c r="S227" s="7"/>
    </row>
    <row r="228" spans="18:19">
      <c r="R228" s="7"/>
      <c r="S228" s="7"/>
    </row>
    <row r="229" spans="18:19">
      <c r="R229" s="7"/>
      <c r="S229" s="7"/>
    </row>
    <row r="230" spans="18:19">
      <c r="R230" s="7"/>
      <c r="S230" s="7"/>
    </row>
    <row r="231" spans="18:19">
      <c r="R231" s="7"/>
      <c r="S231" s="7"/>
    </row>
    <row r="232" spans="18:19">
      <c r="R232" s="7"/>
      <c r="S232" s="7"/>
    </row>
    <row r="233" spans="18:19">
      <c r="R233" s="7"/>
      <c r="S233" s="7"/>
    </row>
    <row r="234" spans="18:19">
      <c r="R234" s="7"/>
      <c r="S234" s="7"/>
    </row>
    <row r="235" spans="18:19">
      <c r="R235" s="7"/>
      <c r="S235" s="7"/>
    </row>
    <row r="236" spans="18:19">
      <c r="R236" s="7"/>
      <c r="S236" s="7"/>
    </row>
    <row r="237" spans="18:19">
      <c r="R237" s="7"/>
      <c r="S237" s="7"/>
    </row>
    <row r="238" spans="18:19">
      <c r="R238" s="7"/>
      <c r="S238" s="7"/>
    </row>
    <row r="239" spans="18:19">
      <c r="R239" s="7"/>
      <c r="S239" s="7"/>
    </row>
    <row r="240" spans="18:19">
      <c r="R240" s="7"/>
      <c r="S240" s="7"/>
    </row>
    <row r="241" spans="18:19">
      <c r="R241" s="7"/>
      <c r="S241" s="7"/>
    </row>
    <row r="242" spans="18:19">
      <c r="R242" s="7"/>
      <c r="S242" s="7"/>
    </row>
    <row r="243" spans="18:19">
      <c r="R243" s="7"/>
      <c r="S243" s="7"/>
    </row>
    <row r="244" spans="18:19">
      <c r="R244" s="7"/>
      <c r="S244" s="7"/>
    </row>
    <row r="245" spans="18:19">
      <c r="R245" s="7"/>
      <c r="S245" s="7"/>
    </row>
    <row r="246" spans="18:19">
      <c r="R246" s="7"/>
      <c r="S246" s="7"/>
    </row>
    <row r="247" spans="18:19">
      <c r="R247" s="7"/>
      <c r="S247" s="7"/>
    </row>
    <row r="248" spans="18:19">
      <c r="R248" s="7"/>
      <c r="S248" s="7"/>
    </row>
    <row r="249" spans="18:19">
      <c r="R249" s="7"/>
      <c r="S249" s="7"/>
    </row>
    <row r="250" spans="18:19">
      <c r="R250" s="7"/>
      <c r="S250" s="7"/>
    </row>
    <row r="251" spans="18:19">
      <c r="R251" s="7"/>
      <c r="S251" s="7"/>
    </row>
    <row r="252" spans="18:19">
      <c r="R252" s="7"/>
      <c r="S252" s="7"/>
    </row>
    <row r="253" spans="18:19">
      <c r="R253" s="7"/>
      <c r="S253" s="7"/>
    </row>
    <row r="254" spans="18:19">
      <c r="R254" s="7"/>
      <c r="S254" s="7"/>
    </row>
    <row r="255" spans="18:19">
      <c r="R255" s="7"/>
      <c r="S255" s="7"/>
    </row>
    <row r="256" spans="18:19">
      <c r="R256" s="7"/>
      <c r="S256" s="7"/>
    </row>
    <row r="257" spans="18:19">
      <c r="R257" s="7"/>
      <c r="S257" s="7"/>
    </row>
    <row r="258" spans="18:19">
      <c r="R258" s="7"/>
      <c r="S258" s="7"/>
    </row>
    <row r="259" spans="18:19">
      <c r="R259" s="7"/>
      <c r="S259" s="7"/>
    </row>
    <row r="260" spans="18:19">
      <c r="R260" s="7"/>
      <c r="S260" s="7"/>
    </row>
    <row r="261" spans="18:19">
      <c r="R261" s="7"/>
      <c r="S261" s="7"/>
    </row>
    <row r="262" spans="18:19">
      <c r="R262" s="7"/>
      <c r="S262" s="7"/>
    </row>
    <row r="263" spans="18:19">
      <c r="R263" s="7"/>
      <c r="S263" s="7"/>
    </row>
    <row r="264" spans="18:19">
      <c r="R264" s="7"/>
      <c r="S264" s="7"/>
    </row>
    <row r="265" spans="18:19">
      <c r="R265" s="7"/>
      <c r="S265" s="7"/>
    </row>
    <row r="266" spans="18:19">
      <c r="R266" s="7"/>
      <c r="S266" s="7"/>
    </row>
    <row r="267" spans="18:19">
      <c r="R267" s="7"/>
      <c r="S267" s="7"/>
    </row>
    <row r="268" spans="18:19">
      <c r="R268" s="7"/>
      <c r="S268" s="7"/>
    </row>
    <row r="269" spans="18:19">
      <c r="R269" s="7"/>
      <c r="S269" s="7"/>
    </row>
    <row r="270" spans="18:19">
      <c r="R270" s="7"/>
      <c r="S270" s="7"/>
    </row>
    <row r="271" spans="18:19">
      <c r="R271" s="7"/>
      <c r="S271" s="7"/>
    </row>
    <row r="272" spans="18:19">
      <c r="R272" s="7"/>
      <c r="S272" s="7"/>
    </row>
    <row r="273" spans="18:19">
      <c r="R273" s="7"/>
      <c r="S273" s="7"/>
    </row>
    <row r="274" spans="18:19">
      <c r="R274" s="7"/>
      <c r="S274" s="7"/>
    </row>
    <row r="275" spans="18:19">
      <c r="R275" s="7"/>
      <c r="S275" s="7"/>
    </row>
    <row r="276" spans="18:19">
      <c r="R276" s="7"/>
      <c r="S276" s="7"/>
    </row>
    <row r="277" spans="18:19">
      <c r="R277" s="7"/>
      <c r="S277" s="7"/>
    </row>
    <row r="278" spans="18:19">
      <c r="R278" s="7"/>
      <c r="S278" s="7"/>
    </row>
    <row r="279" spans="18:19">
      <c r="R279" s="7"/>
      <c r="S279" s="7"/>
    </row>
    <row r="280" spans="18:19">
      <c r="R280" s="7"/>
      <c r="S280" s="7"/>
    </row>
    <row r="281" spans="18:19">
      <c r="R281" s="7"/>
      <c r="S281" s="7"/>
    </row>
    <row r="282" spans="18:19">
      <c r="R282" s="7"/>
      <c r="S282" s="7"/>
    </row>
    <row r="283" spans="18:19">
      <c r="R283" s="7"/>
      <c r="S283" s="7"/>
    </row>
    <row r="284" spans="18:19">
      <c r="R284" s="7"/>
      <c r="S284" s="7"/>
    </row>
    <row r="285" spans="18:19">
      <c r="R285" s="7"/>
      <c r="S285" s="7"/>
    </row>
    <row r="286" spans="18:19">
      <c r="R286" s="7"/>
      <c r="S286" s="7"/>
    </row>
    <row r="287" spans="18:19">
      <c r="R287" s="7"/>
      <c r="S287" s="7"/>
    </row>
    <row r="288" spans="18:19">
      <c r="R288" s="7"/>
      <c r="S288" s="7"/>
    </row>
    <row r="289" spans="18:19">
      <c r="R289" s="7"/>
      <c r="S289" s="7"/>
    </row>
    <row r="290" spans="18:19">
      <c r="R290" s="7"/>
      <c r="S290" s="7"/>
    </row>
    <row r="291" spans="18:19">
      <c r="R291" s="7"/>
      <c r="S291" s="7"/>
    </row>
    <row r="292" spans="18:19">
      <c r="R292" s="7"/>
      <c r="S292" s="7"/>
    </row>
    <row r="293" spans="18:19">
      <c r="R293" s="7"/>
      <c r="S293" s="7"/>
    </row>
    <row r="294" spans="18:19">
      <c r="R294" s="7"/>
      <c r="S294" s="7"/>
    </row>
    <row r="295" spans="18:19">
      <c r="R295" s="7"/>
      <c r="S295" s="7"/>
    </row>
    <row r="296" spans="18:19">
      <c r="R296" s="7"/>
      <c r="S296" s="7"/>
    </row>
    <row r="297" spans="18:19">
      <c r="R297" s="7"/>
      <c r="S297" s="7"/>
    </row>
    <row r="298" spans="18:19">
      <c r="R298" s="7"/>
      <c r="S298" s="7"/>
    </row>
    <row r="299" spans="18:19">
      <c r="R299" s="7"/>
      <c r="S299" s="7"/>
    </row>
    <row r="300" spans="18:19">
      <c r="R300" s="7"/>
      <c r="S300" s="7"/>
    </row>
    <row r="301" spans="18:19">
      <c r="R301" s="7"/>
      <c r="S301" s="7"/>
    </row>
    <row r="302" spans="18:19">
      <c r="R302" s="7"/>
      <c r="S302" s="7"/>
    </row>
    <row r="303" spans="18:19">
      <c r="R303" s="7"/>
      <c r="S303" s="7"/>
    </row>
    <row r="304" spans="18:19">
      <c r="R304" s="7"/>
      <c r="S304" s="7"/>
    </row>
    <row r="305" spans="18:19">
      <c r="R305" s="7"/>
      <c r="S305" s="7"/>
    </row>
    <row r="306" spans="18:19">
      <c r="R306" s="7"/>
      <c r="S306" s="7"/>
    </row>
    <row r="307" spans="18:19">
      <c r="R307" s="7"/>
      <c r="S307" s="7"/>
    </row>
    <row r="308" spans="18:19">
      <c r="R308" s="7"/>
      <c r="S308" s="7"/>
    </row>
    <row r="309" spans="18:19">
      <c r="R309" s="7"/>
      <c r="S309" s="7"/>
    </row>
    <row r="310" spans="18:19">
      <c r="R310" s="7"/>
      <c r="S310" s="7"/>
    </row>
    <row r="311" spans="18:19">
      <c r="R311" s="7"/>
      <c r="S311" s="7"/>
    </row>
    <row r="312" spans="18:19">
      <c r="R312" s="7"/>
      <c r="S312" s="7"/>
    </row>
    <row r="313" spans="18:19">
      <c r="R313" s="7"/>
      <c r="S313" s="7"/>
    </row>
    <row r="314" spans="18:19">
      <c r="R314" s="7"/>
      <c r="S314" s="7"/>
    </row>
    <row r="315" spans="18:19">
      <c r="R315" s="7"/>
      <c r="S315" s="7"/>
    </row>
    <row r="316" spans="18:19">
      <c r="R316" s="7"/>
      <c r="S316" s="7"/>
    </row>
    <row r="317" spans="18:19">
      <c r="R317" s="7"/>
      <c r="S317" s="7"/>
    </row>
    <row r="318" spans="18:19">
      <c r="R318" s="7"/>
      <c r="S318" s="7"/>
    </row>
    <row r="319" spans="18:19">
      <c r="R319" s="7"/>
      <c r="S319" s="7"/>
    </row>
    <row r="320" spans="18:19">
      <c r="R320" s="7"/>
      <c r="S320" s="7"/>
    </row>
    <row r="321" spans="18:19">
      <c r="R321" s="7"/>
      <c r="S321" s="7"/>
    </row>
    <row r="322" spans="18:19">
      <c r="R322" s="7"/>
      <c r="S322" s="7"/>
    </row>
    <row r="323" spans="18:19">
      <c r="R323" s="7"/>
      <c r="S323" s="7"/>
    </row>
    <row r="324" spans="18:19">
      <c r="R324" s="7"/>
      <c r="S324" s="7"/>
    </row>
    <row r="325" spans="18:19">
      <c r="R325" s="7"/>
      <c r="S325" s="7"/>
    </row>
    <row r="326" spans="18:19">
      <c r="R326" s="7"/>
      <c r="S326" s="7"/>
    </row>
    <row r="327" spans="18:19">
      <c r="R327" s="7"/>
      <c r="S327" s="7"/>
    </row>
    <row r="328" spans="18:19">
      <c r="R328" s="7"/>
      <c r="S328" s="7"/>
    </row>
    <row r="329" spans="18:19">
      <c r="R329" s="7"/>
      <c r="S329" s="7"/>
    </row>
    <row r="330" spans="18:19">
      <c r="R330" s="7"/>
      <c r="S330" s="7"/>
    </row>
    <row r="331" spans="18:19">
      <c r="R331" s="7"/>
      <c r="S331" s="7"/>
    </row>
    <row r="332" spans="18:19">
      <c r="R332" s="7"/>
      <c r="S332" s="7"/>
    </row>
    <row r="333" spans="18:19">
      <c r="R333" s="7"/>
      <c r="S333" s="7"/>
    </row>
    <row r="334" spans="18:19">
      <c r="R334" s="7"/>
      <c r="S334" s="7"/>
    </row>
    <row r="335" spans="18:19">
      <c r="R335" s="7"/>
      <c r="S335" s="7"/>
    </row>
    <row r="336" spans="18:19">
      <c r="R336" s="7"/>
      <c r="S336" s="7"/>
    </row>
    <row r="337" spans="18:19">
      <c r="R337" s="7"/>
      <c r="S337" s="7"/>
    </row>
    <row r="338" spans="18:19">
      <c r="R338" s="7"/>
      <c r="S338" s="7"/>
    </row>
    <row r="339" spans="18:19">
      <c r="R339" s="7"/>
      <c r="S339" s="7"/>
    </row>
    <row r="340" spans="18:19">
      <c r="R340" s="7"/>
      <c r="S340" s="7"/>
    </row>
    <row r="341" spans="18:19">
      <c r="R341" s="7"/>
      <c r="S341" s="7"/>
    </row>
    <row r="342" spans="18:19">
      <c r="R342" s="7"/>
      <c r="S342" s="7"/>
    </row>
    <row r="343" spans="18:19">
      <c r="R343" s="7"/>
      <c r="S343" s="7"/>
    </row>
    <row r="344" spans="18:19">
      <c r="R344" s="7"/>
      <c r="S344" s="7"/>
    </row>
    <row r="345" spans="18:19">
      <c r="R345" s="7"/>
      <c r="S345" s="7"/>
    </row>
    <row r="346" spans="18:19">
      <c r="R346" s="7"/>
      <c r="S346" s="7"/>
    </row>
    <row r="347" spans="18:19">
      <c r="R347" s="7"/>
      <c r="S347" s="7"/>
    </row>
    <row r="348" spans="18:19">
      <c r="R348" s="7"/>
      <c r="S348" s="7"/>
    </row>
    <row r="349" spans="18:19">
      <c r="R349" s="7"/>
      <c r="S349" s="7"/>
    </row>
    <row r="350" spans="18:19">
      <c r="R350" s="7"/>
      <c r="S350" s="7"/>
    </row>
    <row r="351" spans="18:19">
      <c r="R351" s="7"/>
      <c r="S351" s="7"/>
    </row>
    <row r="352" spans="18:19">
      <c r="R352" s="7"/>
      <c r="S352" s="7"/>
    </row>
    <row r="353" spans="18:19">
      <c r="R353" s="7"/>
      <c r="S353" s="7"/>
    </row>
    <row r="354" spans="18:19">
      <c r="R354" s="7"/>
      <c r="S354" s="7"/>
    </row>
    <row r="355" spans="18:19">
      <c r="R355" s="7"/>
      <c r="S355" s="7"/>
    </row>
    <row r="356" spans="18:19">
      <c r="R356" s="7"/>
      <c r="S356" s="7"/>
    </row>
    <row r="357" spans="18:19">
      <c r="R357" s="7"/>
      <c r="S357" s="7"/>
    </row>
    <row r="358" spans="18:19">
      <c r="R358" s="7"/>
      <c r="S358" s="7"/>
    </row>
    <row r="359" spans="18:19">
      <c r="R359" s="7"/>
      <c r="S359" s="7"/>
    </row>
    <row r="360" spans="18:19">
      <c r="R360" s="7"/>
      <c r="S360" s="7"/>
    </row>
    <row r="361" spans="18:19">
      <c r="R361" s="7"/>
      <c r="S361" s="7"/>
    </row>
    <row r="362" spans="18:19">
      <c r="R362" s="7"/>
      <c r="S362" s="7"/>
    </row>
    <row r="363" spans="18:19">
      <c r="R363" s="7"/>
      <c r="S363" s="7"/>
    </row>
    <row r="364" spans="18:19">
      <c r="R364" s="7"/>
      <c r="S364" s="7"/>
    </row>
    <row r="365" spans="18:19">
      <c r="R365" s="7"/>
      <c r="S365" s="7"/>
    </row>
    <row r="366" spans="18:19">
      <c r="R366" s="7"/>
      <c r="S366" s="7"/>
    </row>
    <row r="367" spans="18:19">
      <c r="R367" s="7"/>
      <c r="S367" s="7"/>
    </row>
    <row r="368" spans="18:19">
      <c r="R368" s="7"/>
      <c r="S368" s="7"/>
    </row>
    <row r="369" spans="18:19">
      <c r="R369" s="7"/>
      <c r="S369" s="7"/>
    </row>
    <row r="370" spans="18:19">
      <c r="R370" s="7"/>
      <c r="S370" s="7"/>
    </row>
    <row r="371" spans="18:19">
      <c r="R371" s="7"/>
      <c r="S371" s="7"/>
    </row>
    <row r="372" spans="18:19">
      <c r="R372" s="7"/>
      <c r="S372" s="7"/>
    </row>
    <row r="373" spans="18:19">
      <c r="R373" s="7"/>
      <c r="S373" s="7"/>
    </row>
    <row r="374" spans="18:19">
      <c r="R374" s="7"/>
      <c r="S374" s="7"/>
    </row>
    <row r="375" spans="18:19">
      <c r="R375" s="7"/>
      <c r="S375" s="7"/>
    </row>
    <row r="376" spans="18:19">
      <c r="R376" s="7"/>
      <c r="S376" s="7"/>
    </row>
    <row r="377" spans="18:19">
      <c r="R377" s="7"/>
      <c r="S377" s="7"/>
    </row>
    <row r="378" spans="18:19">
      <c r="R378" s="7"/>
      <c r="S378" s="7"/>
    </row>
    <row r="379" spans="18:19">
      <c r="R379" s="7"/>
      <c r="S379" s="7"/>
    </row>
    <row r="380" spans="18:19">
      <c r="R380" s="7"/>
      <c r="S380" s="7"/>
    </row>
    <row r="381" spans="18:19">
      <c r="R381" s="7"/>
      <c r="S381" s="7"/>
    </row>
    <row r="382" spans="18:19">
      <c r="R382" s="7"/>
      <c r="S382" s="7"/>
    </row>
    <row r="383" spans="18:19">
      <c r="R383" s="7"/>
      <c r="S383" s="7"/>
    </row>
    <row r="384" spans="18:19">
      <c r="R384" s="7"/>
      <c r="S384" s="7"/>
    </row>
    <row r="385" spans="18:19">
      <c r="R385" s="7"/>
      <c r="S385" s="7"/>
    </row>
    <row r="386" spans="18:19">
      <c r="R386" s="7"/>
      <c r="S386" s="7"/>
    </row>
    <row r="387" spans="18:19">
      <c r="R387" s="7"/>
      <c r="S387" s="7"/>
    </row>
    <row r="388" spans="18:19">
      <c r="R388" s="7"/>
      <c r="S388" s="7"/>
    </row>
    <row r="389" spans="18:19">
      <c r="R389" s="7"/>
      <c r="S389" s="7"/>
    </row>
    <row r="390" spans="18:19">
      <c r="R390" s="7"/>
      <c r="S390" s="7"/>
    </row>
    <row r="391" spans="18:19">
      <c r="R391" s="7"/>
      <c r="S391" s="7"/>
    </row>
    <row r="392" spans="18:19">
      <c r="R392" s="7"/>
      <c r="S392" s="7"/>
    </row>
    <row r="393" spans="18:19">
      <c r="R393" s="7"/>
      <c r="S393" s="7"/>
    </row>
    <row r="394" spans="18:19">
      <c r="R394" s="7"/>
      <c r="S394" s="7"/>
    </row>
    <row r="395" spans="18:19">
      <c r="R395" s="7"/>
      <c r="S395" s="7"/>
    </row>
    <row r="396" spans="18:19">
      <c r="R396" s="7"/>
      <c r="S396" s="7"/>
    </row>
    <row r="397" spans="18:19">
      <c r="R397" s="7"/>
      <c r="S397" s="7"/>
    </row>
    <row r="398" spans="18:19">
      <c r="R398" s="7"/>
      <c r="S398" s="7"/>
    </row>
    <row r="399" spans="18:19">
      <c r="R399" s="7"/>
      <c r="S399" s="7"/>
    </row>
    <row r="400" spans="18:19">
      <c r="R400" s="7"/>
      <c r="S400" s="7"/>
    </row>
    <row r="401" spans="18:19">
      <c r="R401" s="7"/>
      <c r="S401" s="7"/>
    </row>
    <row r="402" spans="18:19">
      <c r="R402" s="7"/>
      <c r="S402" s="7"/>
    </row>
    <row r="403" spans="18:19">
      <c r="R403" s="7"/>
      <c r="S403" s="7"/>
    </row>
    <row r="404" spans="18:19">
      <c r="R404" s="7"/>
      <c r="S404" s="7"/>
    </row>
    <row r="405" spans="18:19">
      <c r="R405" s="7"/>
      <c r="S405" s="7"/>
    </row>
    <row r="406" spans="18:19">
      <c r="R406" s="7"/>
      <c r="S406" s="7"/>
    </row>
    <row r="407" spans="18:19">
      <c r="R407" s="7"/>
      <c r="S407" s="7"/>
    </row>
    <row r="408" spans="18:19">
      <c r="R408" s="7"/>
      <c r="S408" s="7"/>
    </row>
    <row r="409" spans="18:19">
      <c r="R409" s="7"/>
      <c r="S409" s="7"/>
    </row>
    <row r="410" spans="18:19">
      <c r="R410" s="7"/>
      <c r="S410" s="7"/>
    </row>
    <row r="411" spans="18:19">
      <c r="R411" s="7"/>
      <c r="S411" s="7"/>
    </row>
    <row r="412" spans="18:19">
      <c r="R412" s="7"/>
      <c r="S412" s="7"/>
    </row>
    <row r="413" spans="18:19">
      <c r="R413" s="7"/>
      <c r="S413" s="7"/>
    </row>
    <row r="414" spans="18:19">
      <c r="R414" s="7"/>
      <c r="S414" s="7"/>
    </row>
    <row r="415" spans="18:19">
      <c r="R415" s="7"/>
      <c r="S415" s="7"/>
    </row>
    <row r="416" spans="18:19">
      <c r="R416" s="7"/>
      <c r="S416" s="7"/>
    </row>
    <row r="417" spans="18:19">
      <c r="R417" s="7"/>
      <c r="S417" s="7"/>
    </row>
    <row r="418" spans="18:19">
      <c r="R418" s="7"/>
      <c r="S418" s="7"/>
    </row>
    <row r="419" spans="18:19">
      <c r="R419" s="7"/>
      <c r="S419" s="7"/>
    </row>
    <row r="420" spans="18:19">
      <c r="R420" s="7"/>
      <c r="S420" s="7"/>
    </row>
    <row r="421" spans="18:19">
      <c r="R421" s="7"/>
      <c r="S421" s="7"/>
    </row>
    <row r="422" spans="18:19">
      <c r="R422" s="7"/>
      <c r="S422" s="7"/>
    </row>
    <row r="423" spans="18:19">
      <c r="R423" s="7"/>
      <c r="S423" s="7"/>
    </row>
    <row r="424" spans="18:19">
      <c r="R424" s="7"/>
      <c r="S424" s="7"/>
    </row>
    <row r="425" spans="18:19">
      <c r="R425" s="7"/>
      <c r="S425" s="7"/>
    </row>
    <row r="426" spans="18:19">
      <c r="R426" s="7"/>
      <c r="S426" s="7"/>
    </row>
    <row r="427" spans="18:19">
      <c r="R427" s="7"/>
      <c r="S427" s="7"/>
    </row>
    <row r="428" spans="18:19">
      <c r="R428" s="7"/>
      <c r="S428" s="7"/>
    </row>
    <row r="429" spans="18:19">
      <c r="R429" s="7"/>
      <c r="S429" s="7"/>
    </row>
    <row r="430" spans="18:19">
      <c r="R430" s="7"/>
      <c r="S430" s="7"/>
    </row>
    <row r="431" spans="18:19">
      <c r="R431" s="7"/>
      <c r="S431" s="7"/>
    </row>
    <row r="432" spans="18:19">
      <c r="R432" s="7"/>
      <c r="S432" s="7"/>
    </row>
    <row r="433" spans="18:19">
      <c r="R433" s="7"/>
      <c r="S433" s="7"/>
    </row>
    <row r="434" spans="18:19">
      <c r="R434" s="7"/>
      <c r="S434" s="7"/>
    </row>
    <row r="435" spans="18:19">
      <c r="R435" s="7"/>
      <c r="S435" s="7"/>
    </row>
    <row r="436" spans="18:19">
      <c r="R436" s="7"/>
      <c r="S436" s="7"/>
    </row>
    <row r="437" spans="18:19">
      <c r="R437" s="7"/>
      <c r="S437" s="7"/>
    </row>
    <row r="438" spans="18:19">
      <c r="R438" s="7"/>
      <c r="S438" s="7"/>
    </row>
    <row r="439" spans="18:19">
      <c r="R439" s="7"/>
      <c r="S439" s="7"/>
    </row>
    <row r="440" spans="18:19">
      <c r="R440" s="7"/>
      <c r="S440" s="7"/>
    </row>
    <row r="441" spans="18:19">
      <c r="R441" s="7"/>
      <c r="S441" s="7"/>
    </row>
    <row r="442" spans="18:19">
      <c r="R442" s="7"/>
      <c r="S442" s="7"/>
    </row>
    <row r="443" spans="18:19">
      <c r="R443" s="7"/>
      <c r="S443" s="7"/>
    </row>
    <row r="444" spans="18:19">
      <c r="R444" s="7"/>
      <c r="S444" s="7"/>
    </row>
    <row r="445" spans="18:19">
      <c r="R445" s="7"/>
      <c r="S445" s="7"/>
    </row>
    <row r="446" spans="18:19">
      <c r="R446" s="7"/>
      <c r="S446" s="7"/>
    </row>
    <row r="447" spans="18:19">
      <c r="R447" s="7"/>
      <c r="S447" s="7"/>
    </row>
    <row r="448" spans="18:19">
      <c r="R448" s="7"/>
      <c r="S448" s="7"/>
    </row>
    <row r="449" spans="18:19">
      <c r="R449" s="7"/>
      <c r="S449" s="7"/>
    </row>
    <row r="450" spans="18:19">
      <c r="R450" s="7"/>
      <c r="S450" s="7"/>
    </row>
    <row r="451" spans="18:19">
      <c r="R451" s="7"/>
      <c r="S451" s="7"/>
    </row>
    <row r="452" spans="18:19">
      <c r="R452" s="7"/>
      <c r="S452" s="7"/>
    </row>
    <row r="453" spans="18:19">
      <c r="R453" s="7"/>
      <c r="S453" s="7"/>
    </row>
    <row r="454" spans="18:19">
      <c r="R454" s="7"/>
      <c r="S454" s="7"/>
    </row>
    <row r="455" spans="18:19">
      <c r="R455" s="7"/>
      <c r="S455" s="7"/>
    </row>
    <row r="456" spans="18:19">
      <c r="R456" s="7"/>
      <c r="S456" s="7"/>
    </row>
    <row r="457" spans="18:19">
      <c r="R457" s="7"/>
      <c r="S457" s="7"/>
    </row>
    <row r="458" spans="18:19">
      <c r="R458" s="7"/>
      <c r="S458" s="7"/>
    </row>
    <row r="459" spans="18:19">
      <c r="R459" s="7"/>
      <c r="S459" s="7"/>
    </row>
    <row r="460" spans="18:19">
      <c r="R460" s="7"/>
      <c r="S460" s="7"/>
    </row>
    <row r="461" spans="18:19">
      <c r="R461" s="7"/>
      <c r="S461" s="7"/>
    </row>
    <row r="462" spans="18:19">
      <c r="R462" s="7"/>
      <c r="S462" s="7"/>
    </row>
    <row r="463" spans="18:19">
      <c r="R463" s="7"/>
      <c r="S463" s="7"/>
    </row>
    <row r="464" spans="18:19">
      <c r="R464" s="7"/>
      <c r="S464" s="7"/>
    </row>
    <row r="465" spans="18:19">
      <c r="R465" s="7"/>
      <c r="S465" s="7"/>
    </row>
    <row r="466" spans="18:19">
      <c r="R466" s="7"/>
      <c r="S466" s="7"/>
    </row>
    <row r="467" spans="18:19">
      <c r="R467" s="7"/>
      <c r="S467" s="7"/>
    </row>
    <row r="468" spans="18:19">
      <c r="R468" s="7"/>
      <c r="S468" s="7"/>
    </row>
    <row r="469" spans="18:19">
      <c r="R469" s="7"/>
      <c r="S469" s="7"/>
    </row>
    <row r="470" spans="18:19">
      <c r="R470" s="7"/>
      <c r="S470" s="7"/>
    </row>
    <row r="471" spans="18:19">
      <c r="R471" s="7"/>
      <c r="S471" s="7"/>
    </row>
    <row r="472" spans="18:19">
      <c r="R472" s="7"/>
      <c r="S472" s="7"/>
    </row>
    <row r="473" spans="18:19">
      <c r="R473" s="7"/>
      <c r="S473" s="7"/>
    </row>
    <row r="474" spans="18:19">
      <c r="R474" s="7"/>
      <c r="S474" s="7"/>
    </row>
    <row r="475" spans="18:19">
      <c r="R475" s="7"/>
      <c r="S475" s="7"/>
    </row>
    <row r="476" spans="18:19">
      <c r="R476" s="7"/>
      <c r="S476" s="7"/>
    </row>
    <row r="477" spans="18:19">
      <c r="R477" s="7"/>
      <c r="S477" s="7"/>
    </row>
    <row r="478" spans="18:19">
      <c r="R478" s="7"/>
      <c r="S478" s="7"/>
    </row>
    <row r="479" spans="18:19">
      <c r="R479" s="7"/>
      <c r="S479" s="7"/>
    </row>
    <row r="480" spans="18:19">
      <c r="R480" s="7"/>
      <c r="S480" s="7"/>
    </row>
    <row r="481" spans="18:19">
      <c r="R481" s="7"/>
      <c r="S481" s="7"/>
    </row>
    <row r="482" spans="18:19">
      <c r="R482" s="7"/>
      <c r="S482" s="7"/>
    </row>
    <row r="483" spans="18:19">
      <c r="R483" s="7"/>
      <c r="S483" s="7"/>
    </row>
    <row r="484" spans="18:19">
      <c r="R484" s="7"/>
      <c r="S484" s="7"/>
    </row>
    <row r="485" spans="18:19">
      <c r="R485" s="7"/>
      <c r="S485" s="7"/>
    </row>
    <row r="486" spans="18:19">
      <c r="R486" s="7"/>
      <c r="S486" s="7"/>
    </row>
    <row r="487" spans="18:19">
      <c r="R487" s="7"/>
      <c r="S487" s="7"/>
    </row>
    <row r="488" spans="18:19">
      <c r="R488" s="7"/>
      <c r="S488" s="7"/>
    </row>
    <row r="489" spans="18:19">
      <c r="R489" s="7"/>
      <c r="S489" s="7"/>
    </row>
    <row r="490" spans="18:19">
      <c r="R490" s="7"/>
      <c r="S490" s="7"/>
    </row>
    <row r="491" spans="18:19">
      <c r="R491" s="7"/>
      <c r="S491" s="7"/>
    </row>
    <row r="492" spans="18:19">
      <c r="R492" s="7"/>
      <c r="S492" s="7"/>
    </row>
    <row r="493" spans="18:19">
      <c r="R493" s="7"/>
      <c r="S493" s="7"/>
    </row>
    <row r="494" spans="18:19">
      <c r="R494" s="7"/>
      <c r="S494" s="7"/>
    </row>
    <row r="495" spans="18:19">
      <c r="R495" s="7"/>
      <c r="S495" s="7"/>
    </row>
    <row r="496" spans="18:19">
      <c r="R496" s="7"/>
      <c r="S496" s="7"/>
    </row>
    <row r="497" spans="18:19">
      <c r="R497" s="7"/>
      <c r="S497" s="7"/>
    </row>
    <row r="498" spans="18:19">
      <c r="R498" s="7"/>
      <c r="S498" s="7"/>
    </row>
    <row r="499" spans="18:19">
      <c r="R499" s="7"/>
      <c r="S499" s="7"/>
    </row>
    <row r="500" spans="18:19">
      <c r="R500" s="7"/>
      <c r="S500" s="7"/>
    </row>
    <row r="501" spans="18:19">
      <c r="R501" s="7"/>
      <c r="S501" s="7"/>
    </row>
    <row r="502" spans="18:19">
      <c r="R502" s="7"/>
      <c r="S502" s="7"/>
    </row>
    <row r="503" spans="18:19">
      <c r="R503" s="7"/>
      <c r="S503" s="7"/>
    </row>
    <row r="504" spans="18:19">
      <c r="R504" s="7"/>
      <c r="S504" s="7"/>
    </row>
    <row r="505" spans="18:19">
      <c r="R505" s="7"/>
      <c r="S505" s="7"/>
    </row>
    <row r="506" spans="18:19">
      <c r="R506" s="7"/>
      <c r="S506" s="7"/>
    </row>
    <row r="507" spans="18:19">
      <c r="R507" s="7"/>
      <c r="S507" s="7"/>
    </row>
    <row r="508" spans="18:19">
      <c r="R508" s="7"/>
      <c r="S508" s="7"/>
    </row>
    <row r="509" spans="18:19">
      <c r="R509" s="7"/>
      <c r="S509" s="7"/>
    </row>
    <row r="510" spans="18:19">
      <c r="R510" s="7"/>
      <c r="S510" s="7"/>
    </row>
    <row r="511" spans="18:19">
      <c r="R511" s="7"/>
      <c r="S511" s="7"/>
    </row>
    <row r="512" spans="18:19">
      <c r="R512" s="7"/>
      <c r="S512" s="7"/>
    </row>
    <row r="513" spans="18:19">
      <c r="R513" s="7"/>
      <c r="S513" s="7"/>
    </row>
    <row r="514" spans="18:19">
      <c r="R514" s="7"/>
      <c r="S514" s="7"/>
    </row>
    <row r="515" spans="18:19">
      <c r="R515" s="7"/>
      <c r="S515" s="7"/>
    </row>
    <row r="516" spans="18:19">
      <c r="R516" s="7"/>
      <c r="S516" s="7"/>
    </row>
    <row r="517" spans="18:19">
      <c r="R517" s="7"/>
      <c r="S517" s="7"/>
    </row>
    <row r="518" spans="18:19">
      <c r="R518" s="7"/>
      <c r="S518" s="7"/>
    </row>
    <row r="519" spans="18:19">
      <c r="R519" s="7"/>
      <c r="S519" s="7"/>
    </row>
    <row r="520" spans="18:19">
      <c r="R520" s="7"/>
      <c r="S520" s="7"/>
    </row>
    <row r="521" spans="18:19">
      <c r="R521" s="7"/>
      <c r="S521" s="7"/>
    </row>
    <row r="522" spans="18:19">
      <c r="R522" s="7"/>
      <c r="S522" s="7"/>
    </row>
    <row r="523" spans="18:19">
      <c r="R523" s="7"/>
      <c r="S523" s="7"/>
    </row>
    <row r="524" spans="18:19">
      <c r="R524" s="7"/>
      <c r="S524" s="7"/>
    </row>
    <row r="525" spans="18:19">
      <c r="R525" s="7"/>
      <c r="S525" s="7"/>
    </row>
    <row r="526" spans="18:19">
      <c r="R526" s="7"/>
      <c r="S526" s="7"/>
    </row>
    <row r="527" spans="18:19">
      <c r="R527" s="7"/>
      <c r="S527" s="7"/>
    </row>
    <row r="528" spans="18:19">
      <c r="R528" s="7"/>
      <c r="S528" s="7"/>
    </row>
    <row r="529" spans="18:19">
      <c r="R529" s="7"/>
      <c r="S529" s="7"/>
    </row>
    <row r="530" spans="18:19">
      <c r="R530" s="7"/>
      <c r="S530" s="7"/>
    </row>
    <row r="531" spans="18:19">
      <c r="R531" s="7"/>
      <c r="S531" s="7"/>
    </row>
    <row r="532" spans="18:19">
      <c r="R532" s="7"/>
      <c r="S532" s="7"/>
    </row>
    <row r="533" spans="18:19">
      <c r="R533" s="7"/>
      <c r="S533" s="7"/>
    </row>
    <row r="534" spans="18:19">
      <c r="R534" s="7"/>
      <c r="S534" s="7"/>
    </row>
    <row r="535" spans="18:19">
      <c r="R535" s="7"/>
      <c r="S535" s="7"/>
    </row>
    <row r="536" spans="18:19">
      <c r="R536" s="7"/>
      <c r="S536" s="7"/>
    </row>
    <row r="537" spans="18:19">
      <c r="R537" s="7"/>
      <c r="S537" s="7"/>
    </row>
    <row r="538" spans="18:19">
      <c r="R538" s="7"/>
      <c r="S538" s="7"/>
    </row>
    <row r="539" spans="18:19">
      <c r="R539" s="7"/>
      <c r="S539" s="7"/>
    </row>
    <row r="540" spans="18:19">
      <c r="R540" s="7"/>
      <c r="S540" s="7"/>
    </row>
    <row r="541" spans="18:19">
      <c r="R541" s="7"/>
      <c r="S541" s="7"/>
    </row>
    <row r="542" spans="18:19">
      <c r="R542" s="7"/>
      <c r="S542" s="7"/>
    </row>
    <row r="543" spans="18:19">
      <c r="R543" s="7"/>
      <c r="S543" s="7"/>
    </row>
    <row r="544" spans="18:19">
      <c r="R544" s="7"/>
      <c r="S544" s="7"/>
    </row>
    <row r="545" spans="18:19">
      <c r="R545" s="7"/>
      <c r="S545" s="7"/>
    </row>
    <row r="546" spans="18:19">
      <c r="R546" s="7"/>
      <c r="S546" s="7"/>
    </row>
    <row r="547" spans="18:19">
      <c r="R547" s="7"/>
      <c r="S547" s="7"/>
    </row>
    <row r="548" spans="18:19">
      <c r="R548" s="7"/>
      <c r="S548" s="7"/>
    </row>
    <row r="549" spans="18:19">
      <c r="R549" s="7"/>
      <c r="S549" s="7"/>
    </row>
    <row r="550" spans="18:19">
      <c r="R550" s="7"/>
      <c r="S550" s="7"/>
    </row>
    <row r="551" spans="18:19">
      <c r="R551" s="7"/>
      <c r="S551" s="7"/>
    </row>
    <row r="552" spans="18:19">
      <c r="R552" s="7"/>
      <c r="S552" s="7"/>
    </row>
    <row r="553" spans="18:19">
      <c r="R553" s="7"/>
      <c r="S553" s="7"/>
    </row>
    <row r="554" spans="18:19">
      <c r="R554" s="7"/>
      <c r="S554" s="7"/>
    </row>
    <row r="555" spans="18:19">
      <c r="R555" s="7"/>
      <c r="S555" s="7"/>
    </row>
    <row r="556" spans="18:19">
      <c r="R556" s="7"/>
      <c r="S556" s="7"/>
    </row>
    <row r="557" spans="18:19">
      <c r="R557" s="7"/>
      <c r="S557" s="7"/>
    </row>
    <row r="558" spans="18:19">
      <c r="R558" s="7"/>
      <c r="S558" s="7"/>
    </row>
    <row r="559" spans="18:19">
      <c r="R559" s="7"/>
      <c r="S559" s="7"/>
    </row>
    <row r="560" spans="18:19">
      <c r="R560" s="7"/>
      <c r="S560" s="7"/>
    </row>
    <row r="561" spans="18:19">
      <c r="R561" s="7"/>
      <c r="S561" s="7"/>
    </row>
    <row r="562" spans="18:19">
      <c r="R562" s="7"/>
      <c r="S562" s="7"/>
    </row>
    <row r="563" spans="18:19">
      <c r="R563" s="7"/>
      <c r="S563" s="7"/>
    </row>
    <row r="564" spans="18:19">
      <c r="R564" s="7"/>
      <c r="S564" s="7"/>
    </row>
    <row r="565" spans="18:19">
      <c r="R565" s="7"/>
      <c r="S565" s="7"/>
    </row>
    <row r="566" spans="18:19">
      <c r="R566" s="7"/>
      <c r="S566" s="7"/>
    </row>
    <row r="567" spans="18:19">
      <c r="R567" s="7"/>
      <c r="S567" s="7"/>
    </row>
    <row r="568" spans="18:19">
      <c r="R568" s="7"/>
      <c r="S568" s="7"/>
    </row>
    <row r="569" spans="18:19">
      <c r="R569" s="7"/>
      <c r="S569" s="7"/>
    </row>
    <row r="570" spans="18:19">
      <c r="R570" s="7"/>
      <c r="S570" s="7"/>
    </row>
    <row r="571" spans="18:19">
      <c r="R571" s="7"/>
      <c r="S571" s="7"/>
    </row>
    <row r="572" spans="18:19">
      <c r="R572" s="7"/>
      <c r="S572" s="7"/>
    </row>
    <row r="573" spans="18:19">
      <c r="R573" s="7"/>
      <c r="S573" s="7"/>
    </row>
    <row r="574" spans="18:19">
      <c r="R574" s="7"/>
      <c r="S574" s="7"/>
    </row>
    <row r="575" spans="18:19">
      <c r="R575" s="7"/>
      <c r="S575" s="7"/>
    </row>
    <row r="576" spans="18:19">
      <c r="R576" s="7"/>
      <c r="S576" s="7"/>
    </row>
    <row r="577" spans="18:19">
      <c r="R577" s="7"/>
      <c r="S577" s="7"/>
    </row>
    <row r="578" spans="18:19">
      <c r="R578" s="7"/>
      <c r="S578" s="7"/>
    </row>
    <row r="579" spans="18:19">
      <c r="R579" s="7"/>
      <c r="S579" s="7"/>
    </row>
    <row r="580" spans="18:19">
      <c r="R580" s="7"/>
      <c r="S580" s="7"/>
    </row>
    <row r="581" spans="18:19">
      <c r="R581" s="7"/>
      <c r="S581" s="7"/>
    </row>
    <row r="582" spans="18:19">
      <c r="R582" s="7"/>
      <c r="S582" s="7"/>
    </row>
    <row r="583" spans="18:19">
      <c r="R583" s="7"/>
      <c r="S583" s="7"/>
    </row>
    <row r="584" spans="18:19">
      <c r="R584" s="7"/>
      <c r="S584" s="7"/>
    </row>
    <row r="585" spans="18:19">
      <c r="R585" s="7"/>
      <c r="S585" s="7"/>
    </row>
    <row r="586" spans="18:19">
      <c r="R586" s="7"/>
      <c r="S586" s="7"/>
    </row>
    <row r="587" spans="18:19">
      <c r="R587" s="7"/>
      <c r="S587" s="7"/>
    </row>
    <row r="588" spans="18:19">
      <c r="R588" s="7"/>
      <c r="S588" s="7"/>
    </row>
    <row r="589" spans="18:19">
      <c r="R589" s="7"/>
      <c r="S589" s="7"/>
    </row>
    <row r="590" spans="18:19">
      <c r="R590" s="7"/>
      <c r="S590" s="7"/>
    </row>
    <row r="591" spans="18:19">
      <c r="R591" s="7"/>
      <c r="S591" s="7"/>
    </row>
    <row r="592" spans="18:19">
      <c r="R592" s="7"/>
      <c r="S592" s="7"/>
    </row>
    <row r="593" spans="18:19">
      <c r="R593" s="7"/>
      <c r="S593" s="7"/>
    </row>
    <row r="594" spans="18:19">
      <c r="R594" s="7"/>
      <c r="S594" s="7"/>
    </row>
    <row r="595" spans="18:19">
      <c r="R595" s="7"/>
      <c r="S595" s="7"/>
    </row>
    <row r="596" spans="18:19">
      <c r="R596" s="7"/>
      <c r="S596" s="7"/>
    </row>
    <row r="597" spans="18:19">
      <c r="R597" s="7"/>
      <c r="S597" s="7"/>
    </row>
    <row r="598" spans="18:19">
      <c r="R598" s="7"/>
      <c r="S598" s="7"/>
    </row>
    <row r="599" spans="18:19">
      <c r="R599" s="7"/>
      <c r="S599" s="7"/>
    </row>
    <row r="600" spans="18:19">
      <c r="R600" s="7"/>
      <c r="S600" s="7"/>
    </row>
    <row r="601" spans="18:19">
      <c r="R601" s="7"/>
      <c r="S601" s="7"/>
    </row>
    <row r="602" spans="18:19">
      <c r="R602" s="7"/>
      <c r="S602" s="7"/>
    </row>
    <row r="603" spans="18:19">
      <c r="R603" s="7"/>
      <c r="S603" s="7"/>
    </row>
    <row r="604" spans="18:19">
      <c r="R604" s="7"/>
      <c r="S604" s="7"/>
    </row>
    <row r="605" spans="18:19">
      <c r="R605" s="7"/>
      <c r="S605" s="7"/>
    </row>
    <row r="606" spans="18:19">
      <c r="R606" s="7"/>
      <c r="S606" s="7"/>
    </row>
    <row r="607" spans="18:19">
      <c r="R607" s="7"/>
      <c r="S607" s="7"/>
    </row>
    <row r="608" spans="18:19">
      <c r="R608" s="7"/>
      <c r="S608" s="7"/>
    </row>
    <row r="609" spans="18:19">
      <c r="R609" s="7"/>
      <c r="S609" s="7"/>
    </row>
    <row r="610" spans="18:19">
      <c r="R610" s="7"/>
      <c r="S610" s="7"/>
    </row>
    <row r="611" spans="18:19">
      <c r="R611" s="7"/>
      <c r="S611" s="7"/>
    </row>
    <row r="612" spans="18:19">
      <c r="R612" s="7"/>
      <c r="S612" s="7"/>
    </row>
    <row r="613" spans="18:19">
      <c r="R613" s="7"/>
      <c r="S613" s="7"/>
    </row>
    <row r="614" spans="18:19">
      <c r="R614" s="7"/>
      <c r="S614" s="7"/>
    </row>
    <row r="615" spans="18:19">
      <c r="R615" s="7"/>
      <c r="S615" s="7"/>
    </row>
    <row r="616" spans="18:19">
      <c r="R616" s="7"/>
      <c r="S616" s="7"/>
    </row>
    <row r="617" spans="18:19">
      <c r="R617" s="7"/>
      <c r="S617" s="7"/>
    </row>
    <row r="618" spans="18:19">
      <c r="R618" s="7"/>
      <c r="S618" s="7"/>
    </row>
    <row r="619" spans="18:19">
      <c r="R619" s="7"/>
      <c r="S619" s="7"/>
    </row>
    <row r="620" spans="18:19">
      <c r="R620" s="7"/>
      <c r="S620" s="7"/>
    </row>
    <row r="621" spans="18:19">
      <c r="R621" s="7"/>
      <c r="S621" s="7"/>
    </row>
    <row r="622" spans="18:19">
      <c r="R622" s="7"/>
      <c r="S622" s="7"/>
    </row>
    <row r="623" spans="18:19">
      <c r="R623" s="7"/>
      <c r="S623" s="7"/>
    </row>
    <row r="624" spans="18:19">
      <c r="R624" s="7"/>
      <c r="S624" s="7"/>
    </row>
    <row r="625" spans="18:19">
      <c r="R625" s="7"/>
      <c r="S625" s="7"/>
    </row>
    <row r="626" spans="18:19">
      <c r="R626" s="7"/>
      <c r="S626" s="7"/>
    </row>
    <row r="627" spans="18:19">
      <c r="R627" s="7"/>
      <c r="S627" s="7"/>
    </row>
    <row r="628" spans="18:19">
      <c r="R628" s="7"/>
      <c r="S628" s="7"/>
    </row>
    <row r="629" spans="18:19">
      <c r="R629" s="7"/>
      <c r="S629" s="7"/>
    </row>
    <row r="630" spans="18:19">
      <c r="R630" s="7"/>
      <c r="S630" s="7"/>
    </row>
    <row r="631" spans="18:19">
      <c r="R631" s="7"/>
      <c r="S631" s="7"/>
    </row>
    <row r="632" spans="18:19">
      <c r="R632" s="7"/>
      <c r="S632" s="7"/>
    </row>
    <row r="633" spans="18:19">
      <c r="R633" s="7"/>
      <c r="S633" s="7"/>
    </row>
    <row r="634" spans="18:19">
      <c r="R634" s="7"/>
      <c r="S634" s="7"/>
    </row>
    <row r="635" spans="18:19">
      <c r="R635" s="7"/>
      <c r="S635" s="7"/>
    </row>
    <row r="636" spans="18:19">
      <c r="R636" s="7"/>
      <c r="S636" s="7"/>
    </row>
    <row r="637" spans="18:19">
      <c r="R637" s="7"/>
      <c r="S637" s="7"/>
    </row>
    <row r="638" spans="18:19">
      <c r="R638" s="7"/>
      <c r="S638" s="7"/>
    </row>
    <row r="639" spans="18:19">
      <c r="R639" s="7"/>
      <c r="S639" s="7"/>
    </row>
    <row r="640" spans="18:19">
      <c r="R640" s="7"/>
      <c r="S640" s="7"/>
    </row>
    <row r="641" spans="18:19">
      <c r="R641" s="7"/>
      <c r="S641" s="7"/>
    </row>
    <row r="642" spans="18:19">
      <c r="R642" s="7"/>
      <c r="S642" s="7"/>
    </row>
    <row r="643" spans="18:19">
      <c r="R643" s="7"/>
      <c r="S643" s="7"/>
    </row>
    <row r="644" spans="18:19">
      <c r="R644" s="7"/>
      <c r="S644" s="7"/>
    </row>
    <row r="645" spans="18:19">
      <c r="R645" s="10"/>
      <c r="S645" s="10"/>
    </row>
    <row r="646" spans="18:19">
      <c r="R646" s="10"/>
      <c r="S646" s="10"/>
    </row>
    <row r="647" spans="18:19">
      <c r="R647" s="10"/>
      <c r="S647" s="10"/>
    </row>
    <row r="648" spans="18:19">
      <c r="R648" s="10"/>
      <c r="S648" s="10"/>
    </row>
    <row r="649" spans="18:19">
      <c r="R649" s="10"/>
      <c r="S649" s="10"/>
    </row>
    <row r="650" spans="18:19">
      <c r="R650" s="10"/>
      <c r="S650" s="10"/>
    </row>
    <row r="651" spans="18:19">
      <c r="R651" s="10"/>
      <c r="S651" s="10"/>
    </row>
    <row r="652" spans="18:19">
      <c r="R652" s="10"/>
      <c r="S652" s="10"/>
    </row>
    <row r="653" spans="18:19">
      <c r="R653" s="10"/>
      <c r="S653" s="10"/>
    </row>
    <row r="654" spans="18:19">
      <c r="R654" s="10"/>
      <c r="S654" s="10"/>
    </row>
    <row r="655" spans="18:19">
      <c r="R655" s="10"/>
      <c r="S655" s="10"/>
    </row>
    <row r="656" spans="18:19">
      <c r="R656" s="10"/>
      <c r="S656" s="10"/>
    </row>
    <row r="657" spans="18:19">
      <c r="R657" s="10"/>
      <c r="S657" s="10"/>
    </row>
    <row r="658" spans="18:19">
      <c r="R658" s="10"/>
      <c r="S658" s="10"/>
    </row>
    <row r="659" spans="18:19">
      <c r="R659" s="10"/>
      <c r="S659" s="10"/>
    </row>
    <row r="660" spans="18:19">
      <c r="R660" s="10"/>
      <c r="S660" s="10"/>
    </row>
    <row r="661" spans="18:19">
      <c r="R661" s="10"/>
      <c r="S661" s="10"/>
    </row>
    <row r="662" spans="18:19">
      <c r="R662" s="10"/>
      <c r="S662" s="10"/>
    </row>
    <row r="663" spans="18:19">
      <c r="R663" s="10"/>
      <c r="S663" s="10"/>
    </row>
    <row r="664" spans="18:19">
      <c r="R664" s="10"/>
      <c r="S664" s="10"/>
    </row>
    <row r="665" spans="18:19">
      <c r="R665" s="10"/>
      <c r="S665" s="10"/>
    </row>
    <row r="666" spans="18:19">
      <c r="R666" s="10"/>
      <c r="S666" s="10"/>
    </row>
    <row r="667" spans="18:19">
      <c r="R667" s="10"/>
      <c r="S667" s="10"/>
    </row>
    <row r="668" spans="18:19">
      <c r="R668" s="10"/>
      <c r="S668" s="10"/>
    </row>
    <row r="669" spans="18:19">
      <c r="R669" s="10"/>
      <c r="S669" s="10"/>
    </row>
    <row r="670" spans="18:19">
      <c r="R670" s="10"/>
      <c r="S670" s="10"/>
    </row>
    <row r="671" spans="18:19">
      <c r="R671" s="10"/>
      <c r="S671" s="10"/>
    </row>
    <row r="672" spans="18:19">
      <c r="R672" s="10"/>
      <c r="S672" s="10"/>
    </row>
    <row r="673" spans="1:19">
      <c r="R673" s="10"/>
      <c r="S673" s="10"/>
    </row>
    <row r="674" spans="1:19">
      <c r="R674" s="10"/>
      <c r="S674" s="10"/>
    </row>
    <row r="675" spans="1:19">
      <c r="R675" s="10"/>
      <c r="S675" s="10"/>
    </row>
    <row r="676" spans="1:19">
      <c r="R676" s="10"/>
      <c r="S676" s="10"/>
    </row>
    <row r="677" spans="1:19">
      <c r="R677" s="10"/>
      <c r="S677" s="10"/>
    </row>
    <row r="678" spans="1:19">
      <c r="R678" s="10"/>
      <c r="S678" s="10"/>
    </row>
    <row r="679" spans="1:19">
      <c r="R679" s="10"/>
      <c r="S679" s="10"/>
    </row>
    <row r="680" spans="1:19">
      <c r="R680" s="10"/>
      <c r="S680" s="10"/>
    </row>
    <row r="681" spans="1:19">
      <c r="R681" s="10"/>
      <c r="S681" s="10"/>
    </row>
    <row r="682" spans="1:19">
      <c r="R682" s="10"/>
      <c r="S682" s="10"/>
    </row>
    <row r="683" spans="1:19">
      <c r="R683" s="10"/>
      <c r="S683" s="10"/>
    </row>
    <row r="684" spans="1:19">
      <c r="R684" s="10"/>
      <c r="S684" s="10"/>
    </row>
    <row r="685" spans="1:19">
      <c r="R685" s="10"/>
      <c r="S685" s="10"/>
    </row>
    <row r="686" spans="1:19">
      <c r="R686" s="10"/>
      <c r="S686" s="10"/>
    </row>
    <row r="687" spans="1:19">
      <c r="A687" s="25"/>
      <c r="B687" s="25"/>
      <c r="R687" s="10"/>
      <c r="S687" s="10"/>
    </row>
    <row r="688" spans="1:19">
      <c r="A688" s="25"/>
      <c r="B688" s="25"/>
      <c r="R688" s="10"/>
      <c r="S688" s="10"/>
    </row>
    <row r="689" spans="1:19">
      <c r="A689" s="25"/>
      <c r="B689" s="25"/>
      <c r="R689" s="10"/>
      <c r="S689" s="10"/>
    </row>
    <row r="690" spans="1:19">
      <c r="A690" s="25"/>
      <c r="B690" s="25"/>
      <c r="R690" s="10"/>
      <c r="S690" s="10"/>
    </row>
    <row r="691" spans="1:19">
      <c r="A691" s="2"/>
      <c r="B691" s="2"/>
      <c r="R691" s="10"/>
      <c r="S691" s="10"/>
    </row>
    <row r="692" spans="1:19">
      <c r="A692" s="25"/>
      <c r="B692" s="25"/>
      <c r="R692" s="10"/>
      <c r="S692" s="10"/>
    </row>
    <row r="693" spans="1:19">
      <c r="A693" s="25"/>
      <c r="B693" s="25"/>
      <c r="R693" s="10"/>
      <c r="S693" s="10"/>
    </row>
    <row r="694" spans="1:19">
      <c r="A694" s="25"/>
      <c r="B694" s="25"/>
      <c r="R694" s="10"/>
      <c r="S694" s="10"/>
    </row>
    <row r="695" spans="1:19">
      <c r="R695" s="10"/>
      <c r="S695" s="10"/>
    </row>
    <row r="696" spans="1:19">
      <c r="R696" s="10"/>
      <c r="S696" s="10"/>
    </row>
    <row r="697" spans="1:19">
      <c r="R697" s="10"/>
      <c r="S697" s="10"/>
    </row>
    <row r="698" spans="1:19">
      <c r="R698" s="10"/>
      <c r="S698" s="10"/>
    </row>
    <row r="699" spans="1:19">
      <c r="R699" s="10"/>
      <c r="S699" s="10"/>
    </row>
    <row r="700" spans="1:19">
      <c r="R700" s="10"/>
      <c r="S700" s="10"/>
    </row>
    <row r="701" spans="1:19">
      <c r="R701" s="10"/>
      <c r="S701" s="10"/>
    </row>
    <row r="702" spans="1:19">
      <c r="R702" s="10"/>
      <c r="S702" s="10"/>
    </row>
    <row r="703" spans="1:19">
      <c r="R703" s="10"/>
      <c r="S703" s="10"/>
    </row>
    <row r="704" spans="1:19">
      <c r="R704" s="10"/>
      <c r="S704" s="10"/>
    </row>
  </sheetData>
  <protectedRanges>
    <protectedRange sqref="R10:S77" name="範囲3"/>
    <protectedRange sqref="T11:T13 T15:T17 T19:T21 T23:T25 T27:T29 T31:T33 T35:T37 T39:T41 T43:T45 T47:T49 T51:T53 T55:T57 T59:T61 T63:T65 T67:T69 T71:T73 T75:T77" name="範囲3_1"/>
    <protectedRange sqref="E11:E13 E15:E17 E19:E21 E23:E25 E27:E29 E31:E33 E35:E37 E39:E41 E43:E45 E47:E49 E51:E53 E55:E57 E59:E61 E63:E65 E67:E69 E71:E73 E75:E77 E6:E8" name="範囲1"/>
  </protectedRanges>
  <mergeCells count="231">
    <mergeCell ref="L70:L73"/>
    <mergeCell ref="M70:M73"/>
    <mergeCell ref="I70:I73"/>
    <mergeCell ref="J70:J73"/>
    <mergeCell ref="W2:W4"/>
    <mergeCell ref="Q74:Q77"/>
    <mergeCell ref="K74:K77"/>
    <mergeCell ref="L74:L77"/>
    <mergeCell ref="M74:M77"/>
    <mergeCell ref="N74:N77"/>
    <mergeCell ref="O74:O77"/>
    <mergeCell ref="R74:R77"/>
    <mergeCell ref="S74:S77"/>
    <mergeCell ref="P74:P77"/>
    <mergeCell ref="S70:S73"/>
    <mergeCell ref="R70:R73"/>
    <mergeCell ref="Q54:Q57"/>
    <mergeCell ref="O46:O49"/>
    <mergeCell ref="P46:P49"/>
    <mergeCell ref="S46:S49"/>
    <mergeCell ref="Q46:Q49"/>
    <mergeCell ref="R46:R49"/>
    <mergeCell ref="R50:R53"/>
    <mergeCell ref="S50:S53"/>
    <mergeCell ref="B5:C5"/>
    <mergeCell ref="B10:C10"/>
    <mergeCell ref="B14:C14"/>
    <mergeCell ref="B18:C18"/>
    <mergeCell ref="B22:C22"/>
    <mergeCell ref="S66:S69"/>
    <mergeCell ref="J66:J69"/>
    <mergeCell ref="R66:R69"/>
    <mergeCell ref="O66:O69"/>
    <mergeCell ref="P66:P69"/>
    <mergeCell ref="Q66:Q69"/>
    <mergeCell ref="K66:K69"/>
    <mergeCell ref="L66:L69"/>
    <mergeCell ref="M66:M69"/>
    <mergeCell ref="N66:N69"/>
    <mergeCell ref="S58:S61"/>
    <mergeCell ref="Q58:Q61"/>
    <mergeCell ref="R58:R61"/>
    <mergeCell ref="I58:I61"/>
    <mergeCell ref="J58:J61"/>
    <mergeCell ref="Q50:Q53"/>
    <mergeCell ref="K46:K49"/>
    <mergeCell ref="L46:L49"/>
    <mergeCell ref="M46:M49"/>
    <mergeCell ref="B70:C70"/>
    <mergeCell ref="B74:C74"/>
    <mergeCell ref="Q62:Q65"/>
    <mergeCell ref="B6:C6"/>
    <mergeCell ref="I62:I65"/>
    <mergeCell ref="B46:C46"/>
    <mergeCell ref="B50:C50"/>
    <mergeCell ref="B54:C54"/>
    <mergeCell ref="B58:C58"/>
    <mergeCell ref="B62:C62"/>
    <mergeCell ref="B66:C66"/>
    <mergeCell ref="I66:I69"/>
    <mergeCell ref="B26:C26"/>
    <mergeCell ref="B30:C30"/>
    <mergeCell ref="B34:C34"/>
    <mergeCell ref="B38:C38"/>
    <mergeCell ref="B42:C42"/>
    <mergeCell ref="J74:J77"/>
    <mergeCell ref="Q70:Q73"/>
    <mergeCell ref="O70:O73"/>
    <mergeCell ref="P70:P73"/>
    <mergeCell ref="I74:I77"/>
    <mergeCell ref="N70:N73"/>
    <mergeCell ref="K70:K73"/>
    <mergeCell ref="K62:K65"/>
    <mergeCell ref="R62:R65"/>
    <mergeCell ref="S62:S65"/>
    <mergeCell ref="P62:P65"/>
    <mergeCell ref="J62:J65"/>
    <mergeCell ref="L62:L65"/>
    <mergeCell ref="M62:M65"/>
    <mergeCell ref="N62:N65"/>
    <mergeCell ref="O62:O65"/>
    <mergeCell ref="S54:S57"/>
    <mergeCell ref="I54:I57"/>
    <mergeCell ref="J54:J57"/>
    <mergeCell ref="R54:R57"/>
    <mergeCell ref="K58:K61"/>
    <mergeCell ref="L58:L61"/>
    <mergeCell ref="M58:M61"/>
    <mergeCell ref="N58:N61"/>
    <mergeCell ref="O58:O61"/>
    <mergeCell ref="P58:P61"/>
    <mergeCell ref="J50:J53"/>
    <mergeCell ref="I50:I53"/>
    <mergeCell ref="K50:K53"/>
    <mergeCell ref="K54:K57"/>
    <mergeCell ref="L54:L57"/>
    <mergeCell ref="O54:O57"/>
    <mergeCell ref="P54:P57"/>
    <mergeCell ref="P50:P53"/>
    <mergeCell ref="L50:L53"/>
    <mergeCell ref="M50:M53"/>
    <mergeCell ref="N50:N53"/>
    <mergeCell ref="O50:O53"/>
    <mergeCell ref="M54:M57"/>
    <mergeCell ref="N54:N57"/>
    <mergeCell ref="N46:N49"/>
    <mergeCell ref="K42:K45"/>
    <mergeCell ref="L42:L45"/>
    <mergeCell ref="M42:M45"/>
    <mergeCell ref="I42:I45"/>
    <mergeCell ref="S38:S41"/>
    <mergeCell ref="K38:K41"/>
    <mergeCell ref="L38:L41"/>
    <mergeCell ref="O42:O45"/>
    <mergeCell ref="P42:P45"/>
    <mergeCell ref="S42:S45"/>
    <mergeCell ref="R42:R45"/>
    <mergeCell ref="Q42:Q45"/>
    <mergeCell ref="J42:J45"/>
    <mergeCell ref="N42:N45"/>
    <mergeCell ref="I46:I49"/>
    <mergeCell ref="J46:J49"/>
    <mergeCell ref="R38:R41"/>
    <mergeCell ref="I34:I37"/>
    <mergeCell ref="N34:N37"/>
    <mergeCell ref="M38:M41"/>
    <mergeCell ref="N38:N41"/>
    <mergeCell ref="I38:I41"/>
    <mergeCell ref="J38:J41"/>
    <mergeCell ref="Q38:Q41"/>
    <mergeCell ref="O34:O37"/>
    <mergeCell ref="P34:P37"/>
    <mergeCell ref="Q34:Q37"/>
    <mergeCell ref="P38:P41"/>
    <mergeCell ref="O38:O41"/>
    <mergeCell ref="S34:S37"/>
    <mergeCell ref="R34:R37"/>
    <mergeCell ref="K34:K37"/>
    <mergeCell ref="L34:L37"/>
    <mergeCell ref="M34:M37"/>
    <mergeCell ref="R30:R33"/>
    <mergeCell ref="S30:S33"/>
    <mergeCell ref="K30:K33"/>
    <mergeCell ref="J30:J33"/>
    <mergeCell ref="L30:L33"/>
    <mergeCell ref="M30:M33"/>
    <mergeCell ref="N30:N33"/>
    <mergeCell ref="O30:O33"/>
    <mergeCell ref="P30:P33"/>
    <mergeCell ref="Q30:Q33"/>
    <mergeCell ref="J34:J37"/>
    <mergeCell ref="I30:I33"/>
    <mergeCell ref="S22:S25"/>
    <mergeCell ref="Q22:Q25"/>
    <mergeCell ref="R22:R25"/>
    <mergeCell ref="N26:N29"/>
    <mergeCell ref="O26:O29"/>
    <mergeCell ref="R26:R29"/>
    <mergeCell ref="S26:S29"/>
    <mergeCell ref="K22:K25"/>
    <mergeCell ref="J22:J25"/>
    <mergeCell ref="N22:N25"/>
    <mergeCell ref="O22:O25"/>
    <mergeCell ref="P22:P25"/>
    <mergeCell ref="L22:L25"/>
    <mergeCell ref="M22:M25"/>
    <mergeCell ref="I22:I25"/>
    <mergeCell ref="J18:J21"/>
    <mergeCell ref="L18:L21"/>
    <mergeCell ref="I14:I17"/>
    <mergeCell ref="M18:M21"/>
    <mergeCell ref="K18:K21"/>
    <mergeCell ref="L14:L17"/>
    <mergeCell ref="J14:J17"/>
    <mergeCell ref="M14:M17"/>
    <mergeCell ref="Q26:Q29"/>
    <mergeCell ref="P26:P29"/>
    <mergeCell ref="I26:I29"/>
    <mergeCell ref="J26:J29"/>
    <mergeCell ref="K26:K29"/>
    <mergeCell ref="L26:L29"/>
    <mergeCell ref="M26:M29"/>
    <mergeCell ref="M5:M8"/>
    <mergeCell ref="N5:N8"/>
    <mergeCell ref="L5:L8"/>
    <mergeCell ref="I5:I8"/>
    <mergeCell ref="K5:K8"/>
    <mergeCell ref="I10:I13"/>
    <mergeCell ref="N14:N17"/>
    <mergeCell ref="O14:O17"/>
    <mergeCell ref="L3:N3"/>
    <mergeCell ref="I3:K3"/>
    <mergeCell ref="M10:M13"/>
    <mergeCell ref="L10:L13"/>
    <mergeCell ref="P5:P8"/>
    <mergeCell ref="Q5:Q8"/>
    <mergeCell ref="O5:O8"/>
    <mergeCell ref="Q18:Q21"/>
    <mergeCell ref="S18:S21"/>
    <mergeCell ref="R18:R21"/>
    <mergeCell ref="I18:I21"/>
    <mergeCell ref="S10:S13"/>
    <mergeCell ref="P10:P13"/>
    <mergeCell ref="S14:S17"/>
    <mergeCell ref="P14:P17"/>
    <mergeCell ref="Q14:Q17"/>
    <mergeCell ref="R10:R13"/>
    <mergeCell ref="O10:O13"/>
    <mergeCell ref="O18:O21"/>
    <mergeCell ref="N18:N21"/>
    <mergeCell ref="K10:K13"/>
    <mergeCell ref="K14:K17"/>
    <mergeCell ref="J10:J13"/>
    <mergeCell ref="P18:P21"/>
    <mergeCell ref="R14:R17"/>
    <mergeCell ref="Q10:Q13"/>
    <mergeCell ref="N10:N13"/>
    <mergeCell ref="J5:J8"/>
    <mergeCell ref="A2:A4"/>
    <mergeCell ref="D2:D4"/>
    <mergeCell ref="B2:C4"/>
    <mergeCell ref="E3:E4"/>
    <mergeCell ref="E2:U2"/>
    <mergeCell ref="T3:T4"/>
    <mergeCell ref="U3:U4"/>
    <mergeCell ref="S3:S4"/>
    <mergeCell ref="F3:F4"/>
    <mergeCell ref="R3:R4"/>
    <mergeCell ref="O3:Q3"/>
    <mergeCell ref="H3:H4"/>
    <mergeCell ref="G3:G4"/>
  </mergeCells>
  <phoneticPr fontId="0" type="noConversion"/>
  <conditionalFormatting sqref="W11 W15 W19 W23 W27 W31 W35 W39 W43 W47 W51 W55 W59 W63 W67 W71 W75 W8">
    <cfRule type="cellIs" dxfId="29" priority="7" stopIfTrue="1" operator="equal">
      <formula>"YES"</formula>
    </cfRule>
    <cfRule type="cellIs" dxfId="28" priority="8" stopIfTrue="1" operator="equal">
      <formula>"Not Met"</formula>
    </cfRule>
  </conditionalFormatting>
  <conditionalFormatting sqref="O78:P65536 L78:M65536 G78:H65536 L3:L4 P3 O3:O4 I3:J3 M3 E2:E3">
    <cfRule type="cellIs" dxfId="27" priority="9" stopIfTrue="1" operator="lessThan">
      <formula>70</formula>
    </cfRule>
  </conditionalFormatting>
  <conditionalFormatting sqref="R645:S65536">
    <cfRule type="cellIs" dxfId="26" priority="10" stopIfTrue="1" operator="greaterThan">
      <formula>130</formula>
    </cfRule>
  </conditionalFormatting>
  <conditionalFormatting sqref="I78:J65536 E78:F65536">
    <cfRule type="cellIs" dxfId="25" priority="11" stopIfTrue="1" operator="greaterThanOrEqual">
      <formula>120</formula>
    </cfRule>
  </conditionalFormatting>
  <conditionalFormatting sqref="P5:P77">
    <cfRule type="cellIs" dxfId="24" priority="12" stopIfTrue="1" operator="greaterThan">
      <formula>10</formula>
    </cfRule>
  </conditionalFormatting>
  <conditionalFormatting sqref="A692:B65536 A23:B25 A75:B690 A11:B13 A15:B17 A71:B73 A19:B21 A27:B29 A31:B33 A35:B37 A39:B41 A43:B45 A47:B49 A51:B53 A55:B57 A59:B61 A63:B65 A67:B69 B7:B9 A2:A9">
    <cfRule type="cellIs" dxfId="23" priority="13" stopIfTrue="1" operator="equal">
      <formula>"Water"</formula>
    </cfRule>
    <cfRule type="cellIs" dxfId="22" priority="14" stopIfTrue="1" operator="equal">
      <formula>"DMSO"</formula>
    </cfRule>
  </conditionalFormatting>
  <conditionalFormatting sqref="A22 A10 A14 A70 A18 A26 A30 A34 A38 A42 A46 A50 A54 A58 A62 A66 A74">
    <cfRule type="cellIs" dxfId="21" priority="15" stopIfTrue="1" operator="equal">
      <formula>"Water"</formula>
    </cfRule>
    <cfRule type="cellIs" dxfId="20" priority="16" stopIfTrue="1" operator="equal">
      <formula>"Acetone"</formula>
    </cfRule>
    <cfRule type="cellIs" dxfId="19" priority="17" stopIfTrue="1" operator="equal">
      <formula>"5% DMSO/acetonitrile"</formula>
    </cfRule>
  </conditionalFormatting>
  <conditionalFormatting sqref="W6">
    <cfRule type="cellIs" dxfId="18" priority="1" stopIfTrue="1" operator="equal">
      <formula>"YES"</formula>
    </cfRule>
    <cfRule type="cellIs" dxfId="17" priority="2" stopIfTrue="1" operator="equal">
      <formula>"Not Met"</formula>
    </cfRule>
  </conditionalFormatting>
  <dataValidations count="3">
    <dataValidation type="list" allowBlank="1" showInputMessage="1" showErrorMessage="1" sqref="R10:S10 R14:S14 R22:S22 R18:S18 R26:S26 R30:S30 R34:S34 R38:S38 R42:S42 R46:S46 R50:S50 R54:S54 R58:S58 R62:S62 R66:S66 R70:S70 R74:S74" xr:uid="{00000000-0002-0000-0500-000000000000}">
      <formula1>$Y$5:$Y$6</formula1>
    </dataValidation>
    <dataValidation errorStyle="warning" showInputMessage="1" showErrorMessage="1" errorTitle="Solvent Error" error="Invalid Choice. Please select a solvent from the drop-down menu." promptTitle="Select Solvent" sqref="A10:A77 B75:B77 B71:B73 B67:B69 B63:B65 B59:B61 B55:B57 B51:B53 B47:B49 B43:B45 B39:B41 B35:B37 B31:B33 B27:B29 B23:B25 B15:B17 B11:B13 B19:B21" xr:uid="{00000000-0002-0000-0500-000001000000}"/>
    <dataValidation showInputMessage="1" showErrorMessage="1" sqref="A5" xr:uid="{00000000-0002-0000-0500-000002000000}"/>
  </dataValidations>
  <pageMargins left="0.59055118110236227" right="0.59055118110236227" top="0.39370078740157483" bottom="0.19685039370078741" header="0.19685039370078741" footer="0.19685039370078741"/>
  <pageSetup paperSize="9" scale="50" fitToHeight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43"/>
  <sheetViews>
    <sheetView showGridLines="0" zoomScaleNormal="100" workbookViewId="0">
      <pane ySplit="4" topLeftCell="A5" activePane="bottomLeft" state="frozen"/>
      <selection pane="bottomLeft"/>
    </sheetView>
  </sheetViews>
  <sheetFormatPr defaultColWidth="11.453125" defaultRowHeight="13"/>
  <cols>
    <col min="1" max="1" width="17.26953125" style="14" customWidth="1"/>
    <col min="2" max="2" width="22.54296875" style="1" customWidth="1"/>
    <col min="3" max="3" width="9.26953125" style="2" customWidth="1"/>
    <col min="4" max="4" width="5.54296875" style="14" customWidth="1"/>
    <col min="5" max="5" width="8.54296875" style="14" customWidth="1"/>
    <col min="6" max="8" width="5.54296875" style="14" customWidth="1"/>
    <col min="9" max="9" width="8.54296875" style="14" customWidth="1"/>
    <col min="10" max="10" width="5.54296875" style="14" customWidth="1"/>
    <col min="11" max="11" width="9.26953125" style="14" customWidth="1"/>
    <col min="12" max="12" width="41.81640625" style="2" customWidth="1"/>
    <col min="13" max="14" width="11.453125" style="2"/>
    <col min="15" max="15" width="0" style="2" hidden="1" customWidth="1"/>
    <col min="16" max="16384" width="11.453125" style="2"/>
  </cols>
  <sheetData>
    <row r="1" spans="1:15" ht="13.5" thickBot="1">
      <c r="L1" s="188" t="str">
        <f>'General Information'!$D$4</f>
        <v>xx</v>
      </c>
    </row>
    <row r="2" spans="1:15" ht="19.5" customHeight="1" thickTop="1" thickBot="1">
      <c r="A2" s="459" t="s">
        <v>0</v>
      </c>
      <c r="B2" s="462" t="s">
        <v>162</v>
      </c>
      <c r="C2" s="286" t="s">
        <v>5</v>
      </c>
      <c r="D2" s="301" t="s">
        <v>74</v>
      </c>
      <c r="E2" s="314"/>
      <c r="F2" s="314"/>
      <c r="G2" s="315"/>
      <c r="H2" s="301" t="s">
        <v>75</v>
      </c>
      <c r="I2" s="314"/>
      <c r="J2" s="314"/>
      <c r="K2" s="314"/>
      <c r="L2" s="185"/>
    </row>
    <row r="3" spans="1:15" ht="33" customHeight="1">
      <c r="A3" s="460"/>
      <c r="B3" s="463"/>
      <c r="C3" s="287"/>
      <c r="D3" s="437" t="s">
        <v>96</v>
      </c>
      <c r="E3" s="466" t="s">
        <v>97</v>
      </c>
      <c r="F3" s="439" t="s">
        <v>99</v>
      </c>
      <c r="G3" s="435" t="s">
        <v>100</v>
      </c>
      <c r="H3" s="437" t="s">
        <v>49</v>
      </c>
      <c r="I3" s="466" t="s">
        <v>98</v>
      </c>
      <c r="J3" s="453" t="s">
        <v>20</v>
      </c>
      <c r="K3" s="455" t="s">
        <v>101</v>
      </c>
      <c r="L3" s="184" t="s">
        <v>116</v>
      </c>
    </row>
    <row r="4" spans="1:15" ht="45.75" customHeight="1" thickBot="1">
      <c r="A4" s="461"/>
      <c r="B4" s="464"/>
      <c r="C4" s="288"/>
      <c r="D4" s="438"/>
      <c r="E4" s="467"/>
      <c r="F4" s="440"/>
      <c r="G4" s="359"/>
      <c r="H4" s="438"/>
      <c r="I4" s="467"/>
      <c r="J4" s="454"/>
      <c r="K4" s="456"/>
      <c r="L4" s="183"/>
    </row>
    <row r="5" spans="1:15" s="8" customFormat="1">
      <c r="A5" s="106"/>
      <c r="B5" s="6" t="s">
        <v>7</v>
      </c>
      <c r="C5" s="16"/>
      <c r="D5" s="457" t="s">
        <v>113</v>
      </c>
      <c r="E5" s="458"/>
      <c r="F5" s="458"/>
      <c r="G5" s="465"/>
      <c r="H5" s="457" t="s">
        <v>113</v>
      </c>
      <c r="I5" s="458"/>
      <c r="J5" s="458"/>
      <c r="K5" s="458"/>
      <c r="L5" s="186"/>
    </row>
    <row r="6" spans="1:15" s="8" customFormat="1" ht="17.5" customHeight="1">
      <c r="A6" s="157" t="str">
        <f>'General Information'!D12</f>
        <v>-</v>
      </c>
      <c r="B6" s="158" t="str">
        <f>'General Information'!C12</f>
        <v>xx</v>
      </c>
      <c r="C6" s="9" t="s">
        <v>163</v>
      </c>
      <c r="D6" s="193" t="s">
        <v>120</v>
      </c>
      <c r="E6" s="191" t="s">
        <v>120</v>
      </c>
      <c r="F6" s="200" t="s">
        <v>120</v>
      </c>
      <c r="G6" s="201" t="s">
        <v>120</v>
      </c>
      <c r="H6" s="193" t="s">
        <v>120</v>
      </c>
      <c r="I6" s="191" t="s">
        <v>120</v>
      </c>
      <c r="J6" s="202" t="s">
        <v>120</v>
      </c>
      <c r="K6" s="200" t="s">
        <v>120</v>
      </c>
      <c r="L6" s="198" t="str">
        <f>IF(G6="Y","YES",IF(K6="N","Not Met","-"))</f>
        <v>-</v>
      </c>
      <c r="O6" s="197" t="s">
        <v>114</v>
      </c>
    </row>
    <row r="7" spans="1:15" s="8" customFormat="1" ht="17.5" customHeight="1">
      <c r="A7" s="157" t="str">
        <f>'General Information'!D13</f>
        <v>-</v>
      </c>
      <c r="B7" s="158" t="str">
        <f>'General Information'!C13</f>
        <v>xx</v>
      </c>
      <c r="C7" s="9" t="s">
        <v>164</v>
      </c>
      <c r="D7" s="193" t="s">
        <v>120</v>
      </c>
      <c r="E7" s="191" t="s">
        <v>120</v>
      </c>
      <c r="F7" s="200" t="s">
        <v>120</v>
      </c>
      <c r="G7" s="201" t="s">
        <v>120</v>
      </c>
      <c r="H7" s="193" t="s">
        <v>120</v>
      </c>
      <c r="I7" s="191" t="s">
        <v>120</v>
      </c>
      <c r="J7" s="202" t="s">
        <v>120</v>
      </c>
      <c r="K7" s="200" t="s">
        <v>120</v>
      </c>
      <c r="L7" s="198" t="str">
        <f t="shared" ref="L7:L22" si="0">IF(G7="Y","YES",IF(K7="N","Not Met","-"))</f>
        <v>-</v>
      </c>
      <c r="O7" s="197" t="s">
        <v>115</v>
      </c>
    </row>
    <row r="8" spans="1:15" s="8" customFormat="1" ht="17.5" customHeight="1">
      <c r="A8" s="157" t="str">
        <f>'General Information'!D14</f>
        <v>-</v>
      </c>
      <c r="B8" s="158" t="str">
        <f>'General Information'!C14</f>
        <v>xx</v>
      </c>
      <c r="C8" s="9" t="s">
        <v>165</v>
      </c>
      <c r="D8" s="193" t="s">
        <v>120</v>
      </c>
      <c r="E8" s="191" t="s">
        <v>120</v>
      </c>
      <c r="F8" s="200" t="s">
        <v>120</v>
      </c>
      <c r="G8" s="201" t="s">
        <v>120</v>
      </c>
      <c r="H8" s="193" t="s">
        <v>120</v>
      </c>
      <c r="I8" s="191" t="s">
        <v>120</v>
      </c>
      <c r="J8" s="202" t="s">
        <v>120</v>
      </c>
      <c r="K8" s="200" t="s">
        <v>120</v>
      </c>
      <c r="L8" s="198" t="str">
        <f t="shared" si="0"/>
        <v>-</v>
      </c>
    </row>
    <row r="9" spans="1:15" s="8" customFormat="1" ht="17.5" customHeight="1">
      <c r="A9" s="157" t="str">
        <f>'General Information'!D15</f>
        <v>-</v>
      </c>
      <c r="B9" s="158" t="str">
        <f>'General Information'!C15</f>
        <v>xx</v>
      </c>
      <c r="C9" s="9" t="s">
        <v>166</v>
      </c>
      <c r="D9" s="193" t="s">
        <v>120</v>
      </c>
      <c r="E9" s="191" t="s">
        <v>120</v>
      </c>
      <c r="F9" s="200" t="s">
        <v>120</v>
      </c>
      <c r="G9" s="201" t="s">
        <v>120</v>
      </c>
      <c r="H9" s="193" t="s">
        <v>120</v>
      </c>
      <c r="I9" s="191" t="s">
        <v>120</v>
      </c>
      <c r="J9" s="202" t="s">
        <v>120</v>
      </c>
      <c r="K9" s="200" t="s">
        <v>120</v>
      </c>
      <c r="L9" s="198" t="str">
        <f t="shared" si="0"/>
        <v>-</v>
      </c>
    </row>
    <row r="10" spans="1:15" s="8" customFormat="1" ht="17.5" customHeight="1">
      <c r="A10" s="157" t="str">
        <f>'General Information'!D16</f>
        <v>-</v>
      </c>
      <c r="B10" s="158" t="str">
        <f>'General Information'!C16</f>
        <v>xx</v>
      </c>
      <c r="C10" s="9" t="s">
        <v>167</v>
      </c>
      <c r="D10" s="193" t="s">
        <v>120</v>
      </c>
      <c r="E10" s="191" t="s">
        <v>120</v>
      </c>
      <c r="F10" s="200" t="s">
        <v>120</v>
      </c>
      <c r="G10" s="201" t="s">
        <v>120</v>
      </c>
      <c r="H10" s="193" t="s">
        <v>120</v>
      </c>
      <c r="I10" s="191" t="s">
        <v>120</v>
      </c>
      <c r="J10" s="202" t="s">
        <v>120</v>
      </c>
      <c r="K10" s="200" t="s">
        <v>120</v>
      </c>
      <c r="L10" s="198" t="str">
        <f t="shared" si="0"/>
        <v>-</v>
      </c>
    </row>
    <row r="11" spans="1:15" s="8" customFormat="1" ht="17.5" customHeight="1">
      <c r="A11" s="157" t="str">
        <f>'General Information'!D17</f>
        <v>-</v>
      </c>
      <c r="B11" s="158" t="str">
        <f>'General Information'!C17</f>
        <v>xx</v>
      </c>
      <c r="C11" s="9" t="s">
        <v>168</v>
      </c>
      <c r="D11" s="193" t="s">
        <v>120</v>
      </c>
      <c r="E11" s="191" t="s">
        <v>120</v>
      </c>
      <c r="F11" s="200" t="s">
        <v>120</v>
      </c>
      <c r="G11" s="201" t="s">
        <v>120</v>
      </c>
      <c r="H11" s="193" t="s">
        <v>120</v>
      </c>
      <c r="I11" s="191" t="s">
        <v>120</v>
      </c>
      <c r="J11" s="202" t="s">
        <v>120</v>
      </c>
      <c r="K11" s="200" t="s">
        <v>120</v>
      </c>
      <c r="L11" s="198" t="str">
        <f t="shared" si="0"/>
        <v>-</v>
      </c>
    </row>
    <row r="12" spans="1:15" s="8" customFormat="1" ht="17.5" customHeight="1">
      <c r="A12" s="157" t="str">
        <f>'General Information'!D18</f>
        <v>-</v>
      </c>
      <c r="B12" s="158" t="str">
        <f>'General Information'!C18</f>
        <v>xx</v>
      </c>
      <c r="C12" s="9" t="s">
        <v>169</v>
      </c>
      <c r="D12" s="193" t="s">
        <v>120</v>
      </c>
      <c r="E12" s="191" t="s">
        <v>120</v>
      </c>
      <c r="F12" s="200" t="s">
        <v>120</v>
      </c>
      <c r="G12" s="201" t="s">
        <v>120</v>
      </c>
      <c r="H12" s="193" t="s">
        <v>120</v>
      </c>
      <c r="I12" s="191" t="s">
        <v>120</v>
      </c>
      <c r="J12" s="202" t="s">
        <v>120</v>
      </c>
      <c r="K12" s="200" t="s">
        <v>120</v>
      </c>
      <c r="L12" s="198" t="str">
        <f t="shared" si="0"/>
        <v>-</v>
      </c>
    </row>
    <row r="13" spans="1:15" s="8" customFormat="1" ht="17.5" customHeight="1">
      <c r="A13" s="157" t="str">
        <f>'General Information'!D19</f>
        <v>-</v>
      </c>
      <c r="B13" s="158" t="str">
        <f>'General Information'!C19</f>
        <v>xx</v>
      </c>
      <c r="C13" s="9" t="s">
        <v>170</v>
      </c>
      <c r="D13" s="193" t="s">
        <v>120</v>
      </c>
      <c r="E13" s="191" t="s">
        <v>120</v>
      </c>
      <c r="F13" s="200" t="s">
        <v>120</v>
      </c>
      <c r="G13" s="201" t="s">
        <v>120</v>
      </c>
      <c r="H13" s="193" t="s">
        <v>120</v>
      </c>
      <c r="I13" s="191" t="s">
        <v>120</v>
      </c>
      <c r="J13" s="202" t="s">
        <v>120</v>
      </c>
      <c r="K13" s="200" t="s">
        <v>120</v>
      </c>
      <c r="L13" s="198" t="str">
        <f t="shared" si="0"/>
        <v>-</v>
      </c>
    </row>
    <row r="14" spans="1:15" s="8" customFormat="1" ht="17.5" customHeight="1">
      <c r="A14" s="157" t="str">
        <f>'General Information'!D20</f>
        <v>-</v>
      </c>
      <c r="B14" s="158" t="str">
        <f>'General Information'!C20</f>
        <v>xx</v>
      </c>
      <c r="C14" s="9" t="s">
        <v>171</v>
      </c>
      <c r="D14" s="193" t="s">
        <v>120</v>
      </c>
      <c r="E14" s="191" t="s">
        <v>120</v>
      </c>
      <c r="F14" s="200" t="s">
        <v>120</v>
      </c>
      <c r="G14" s="201" t="s">
        <v>120</v>
      </c>
      <c r="H14" s="193" t="s">
        <v>120</v>
      </c>
      <c r="I14" s="191" t="s">
        <v>120</v>
      </c>
      <c r="J14" s="202" t="s">
        <v>120</v>
      </c>
      <c r="K14" s="200" t="s">
        <v>120</v>
      </c>
      <c r="L14" s="198" t="str">
        <f t="shared" si="0"/>
        <v>-</v>
      </c>
    </row>
    <row r="15" spans="1:15" s="8" customFormat="1" ht="17.5" customHeight="1">
      <c r="A15" s="157" t="str">
        <f>'General Information'!D21</f>
        <v>-</v>
      </c>
      <c r="B15" s="158" t="str">
        <f>'General Information'!C21</f>
        <v>xx</v>
      </c>
      <c r="C15" s="9" t="s">
        <v>172</v>
      </c>
      <c r="D15" s="193" t="s">
        <v>120</v>
      </c>
      <c r="E15" s="191" t="s">
        <v>120</v>
      </c>
      <c r="F15" s="200" t="s">
        <v>120</v>
      </c>
      <c r="G15" s="201" t="s">
        <v>120</v>
      </c>
      <c r="H15" s="193" t="s">
        <v>120</v>
      </c>
      <c r="I15" s="191" t="s">
        <v>120</v>
      </c>
      <c r="J15" s="202" t="s">
        <v>120</v>
      </c>
      <c r="K15" s="200" t="s">
        <v>120</v>
      </c>
      <c r="L15" s="198" t="str">
        <f t="shared" si="0"/>
        <v>-</v>
      </c>
    </row>
    <row r="16" spans="1:15" s="8" customFormat="1" ht="17.5" customHeight="1">
      <c r="A16" s="157" t="str">
        <f>'General Information'!D22</f>
        <v>-</v>
      </c>
      <c r="B16" s="158" t="str">
        <f>'General Information'!C22</f>
        <v>xx</v>
      </c>
      <c r="C16" s="9" t="s">
        <v>173</v>
      </c>
      <c r="D16" s="193" t="s">
        <v>120</v>
      </c>
      <c r="E16" s="191" t="s">
        <v>120</v>
      </c>
      <c r="F16" s="200" t="s">
        <v>120</v>
      </c>
      <c r="G16" s="201" t="s">
        <v>120</v>
      </c>
      <c r="H16" s="193" t="s">
        <v>120</v>
      </c>
      <c r="I16" s="191" t="s">
        <v>120</v>
      </c>
      <c r="J16" s="202" t="s">
        <v>120</v>
      </c>
      <c r="K16" s="200" t="s">
        <v>120</v>
      </c>
      <c r="L16" s="198" t="str">
        <f t="shared" si="0"/>
        <v>-</v>
      </c>
    </row>
    <row r="17" spans="1:12" s="8" customFormat="1" ht="17.5" customHeight="1">
      <c r="A17" s="157" t="str">
        <f>'General Information'!D23</f>
        <v>-</v>
      </c>
      <c r="B17" s="158" t="str">
        <f>'General Information'!C23</f>
        <v>xx</v>
      </c>
      <c r="C17" s="9" t="s">
        <v>174</v>
      </c>
      <c r="D17" s="193" t="s">
        <v>120</v>
      </c>
      <c r="E17" s="191" t="s">
        <v>120</v>
      </c>
      <c r="F17" s="200" t="s">
        <v>120</v>
      </c>
      <c r="G17" s="201" t="s">
        <v>120</v>
      </c>
      <c r="H17" s="193" t="s">
        <v>120</v>
      </c>
      <c r="I17" s="191" t="s">
        <v>120</v>
      </c>
      <c r="J17" s="202" t="s">
        <v>120</v>
      </c>
      <c r="K17" s="200" t="s">
        <v>120</v>
      </c>
      <c r="L17" s="198" t="str">
        <f t="shared" si="0"/>
        <v>-</v>
      </c>
    </row>
    <row r="18" spans="1:12" s="8" customFormat="1" ht="17.5" customHeight="1">
      <c r="A18" s="157" t="str">
        <f>'General Information'!D24</f>
        <v>-</v>
      </c>
      <c r="B18" s="158" t="str">
        <f>'General Information'!C24</f>
        <v>xx</v>
      </c>
      <c r="C18" s="9" t="s">
        <v>175</v>
      </c>
      <c r="D18" s="193" t="s">
        <v>120</v>
      </c>
      <c r="E18" s="191" t="s">
        <v>120</v>
      </c>
      <c r="F18" s="200" t="s">
        <v>120</v>
      </c>
      <c r="G18" s="201" t="s">
        <v>120</v>
      </c>
      <c r="H18" s="193" t="s">
        <v>120</v>
      </c>
      <c r="I18" s="191" t="s">
        <v>120</v>
      </c>
      <c r="J18" s="202" t="s">
        <v>120</v>
      </c>
      <c r="K18" s="200" t="s">
        <v>120</v>
      </c>
      <c r="L18" s="198" t="str">
        <f t="shared" si="0"/>
        <v>-</v>
      </c>
    </row>
    <row r="19" spans="1:12" s="8" customFormat="1" ht="17.5" customHeight="1">
      <c r="A19" s="157" t="str">
        <f>'General Information'!D25</f>
        <v>-</v>
      </c>
      <c r="B19" s="158" t="str">
        <f>'General Information'!C25</f>
        <v>xx</v>
      </c>
      <c r="C19" s="9" t="s">
        <v>176</v>
      </c>
      <c r="D19" s="193" t="s">
        <v>120</v>
      </c>
      <c r="E19" s="191" t="s">
        <v>120</v>
      </c>
      <c r="F19" s="200" t="s">
        <v>120</v>
      </c>
      <c r="G19" s="201" t="s">
        <v>120</v>
      </c>
      <c r="H19" s="193" t="s">
        <v>120</v>
      </c>
      <c r="I19" s="191" t="s">
        <v>120</v>
      </c>
      <c r="J19" s="202" t="s">
        <v>120</v>
      </c>
      <c r="K19" s="200" t="s">
        <v>120</v>
      </c>
      <c r="L19" s="198" t="str">
        <f t="shared" si="0"/>
        <v>-</v>
      </c>
    </row>
    <row r="20" spans="1:12" s="8" customFormat="1" ht="17.5" customHeight="1">
      <c r="A20" s="157" t="str">
        <f>'General Information'!D26</f>
        <v>-</v>
      </c>
      <c r="B20" s="158" t="str">
        <f>'General Information'!C26</f>
        <v>xx</v>
      </c>
      <c r="C20" s="9" t="s">
        <v>177</v>
      </c>
      <c r="D20" s="193" t="s">
        <v>120</v>
      </c>
      <c r="E20" s="191" t="s">
        <v>120</v>
      </c>
      <c r="F20" s="200" t="s">
        <v>120</v>
      </c>
      <c r="G20" s="201" t="s">
        <v>120</v>
      </c>
      <c r="H20" s="193" t="s">
        <v>120</v>
      </c>
      <c r="I20" s="191" t="s">
        <v>120</v>
      </c>
      <c r="J20" s="202" t="s">
        <v>120</v>
      </c>
      <c r="K20" s="200" t="s">
        <v>120</v>
      </c>
      <c r="L20" s="198" t="str">
        <f t="shared" si="0"/>
        <v>-</v>
      </c>
    </row>
    <row r="21" spans="1:12" s="8" customFormat="1" ht="17.5" customHeight="1">
      <c r="A21" s="157" t="str">
        <f>'General Information'!D27</f>
        <v>-</v>
      </c>
      <c r="B21" s="158" t="str">
        <f>'General Information'!C27</f>
        <v>xx</v>
      </c>
      <c r="C21" s="9" t="s">
        <v>178</v>
      </c>
      <c r="D21" s="193" t="s">
        <v>120</v>
      </c>
      <c r="E21" s="191" t="s">
        <v>120</v>
      </c>
      <c r="F21" s="200" t="s">
        <v>120</v>
      </c>
      <c r="G21" s="201" t="s">
        <v>120</v>
      </c>
      <c r="H21" s="193" t="s">
        <v>120</v>
      </c>
      <c r="I21" s="191" t="s">
        <v>120</v>
      </c>
      <c r="J21" s="202" t="s">
        <v>120</v>
      </c>
      <c r="K21" s="200" t="s">
        <v>120</v>
      </c>
      <c r="L21" s="198" t="str">
        <f t="shared" si="0"/>
        <v>-</v>
      </c>
    </row>
    <row r="22" spans="1:12" s="8" customFormat="1" ht="17.5" customHeight="1" thickBot="1">
      <c r="A22" s="159" t="str">
        <f>'General Information'!D28</f>
        <v>-</v>
      </c>
      <c r="B22" s="160" t="str">
        <f>'General Information'!C28</f>
        <v>xx</v>
      </c>
      <c r="C22" s="82" t="s">
        <v>179</v>
      </c>
      <c r="D22" s="194" t="s">
        <v>120</v>
      </c>
      <c r="E22" s="192" t="s">
        <v>120</v>
      </c>
      <c r="F22" s="203" t="s">
        <v>120</v>
      </c>
      <c r="G22" s="204" t="s">
        <v>120</v>
      </c>
      <c r="H22" s="194" t="s">
        <v>120</v>
      </c>
      <c r="I22" s="192" t="s">
        <v>120</v>
      </c>
      <c r="J22" s="205" t="s">
        <v>120</v>
      </c>
      <c r="K22" s="203" t="s">
        <v>120</v>
      </c>
      <c r="L22" s="199" t="str">
        <f t="shared" si="0"/>
        <v>-</v>
      </c>
    </row>
    <row r="23" spans="1:12" ht="13.5" thickTop="1">
      <c r="D23" s="7"/>
      <c r="E23" s="7"/>
      <c r="F23" s="7"/>
      <c r="G23" s="7"/>
      <c r="H23" s="7"/>
      <c r="I23" s="7"/>
      <c r="J23" s="7"/>
      <c r="K23" s="7"/>
    </row>
    <row r="24" spans="1:12">
      <c r="D24" s="7"/>
      <c r="E24" s="7"/>
      <c r="F24" s="7"/>
      <c r="G24" s="7"/>
      <c r="H24" s="7"/>
      <c r="I24" s="7"/>
      <c r="J24" s="7"/>
      <c r="K24" s="7"/>
    </row>
    <row r="25" spans="1:12">
      <c r="D25" s="7"/>
      <c r="E25" s="7"/>
      <c r="F25" s="7"/>
      <c r="G25" s="7"/>
      <c r="H25" s="7"/>
      <c r="I25" s="7"/>
      <c r="J25" s="7"/>
      <c r="K25" s="7"/>
    </row>
    <row r="26" spans="1:12">
      <c r="D26" s="7"/>
      <c r="E26" s="7"/>
      <c r="F26" s="7"/>
      <c r="G26" s="7"/>
      <c r="H26" s="7"/>
      <c r="I26" s="7"/>
      <c r="J26" s="7"/>
      <c r="K26" s="7"/>
    </row>
    <row r="27" spans="1:12">
      <c r="D27" s="7"/>
      <c r="E27" s="7"/>
      <c r="F27" s="7"/>
      <c r="G27" s="7"/>
      <c r="H27" s="7"/>
      <c r="I27" s="7"/>
      <c r="J27" s="7"/>
      <c r="K27" s="7"/>
    </row>
    <row r="28" spans="1:12">
      <c r="D28" s="7"/>
      <c r="E28" s="7"/>
      <c r="F28" s="7"/>
      <c r="G28" s="7"/>
      <c r="H28" s="7"/>
      <c r="I28" s="7"/>
      <c r="J28" s="7"/>
      <c r="K28" s="7"/>
    </row>
    <row r="29" spans="1:12">
      <c r="D29" s="7"/>
      <c r="E29" s="7"/>
      <c r="F29" s="7"/>
      <c r="G29" s="7"/>
      <c r="H29" s="7"/>
      <c r="I29" s="7"/>
      <c r="J29" s="7"/>
      <c r="K29" s="7"/>
    </row>
    <row r="30" spans="1:12">
      <c r="D30" s="7"/>
      <c r="E30" s="7"/>
      <c r="F30" s="7"/>
      <c r="G30" s="7"/>
      <c r="H30" s="7"/>
      <c r="I30" s="7"/>
      <c r="J30" s="7"/>
      <c r="K30" s="7"/>
    </row>
    <row r="31" spans="1:12">
      <c r="D31" s="7"/>
      <c r="E31" s="7"/>
      <c r="F31" s="7"/>
      <c r="G31" s="7"/>
      <c r="H31" s="7"/>
      <c r="I31" s="7"/>
      <c r="J31" s="7"/>
      <c r="K31" s="7"/>
    </row>
    <row r="32" spans="1:12">
      <c r="D32" s="7"/>
      <c r="E32" s="7"/>
      <c r="F32" s="7"/>
      <c r="G32" s="7"/>
      <c r="H32" s="7"/>
      <c r="I32" s="7"/>
      <c r="J32" s="7"/>
      <c r="K32" s="7"/>
    </row>
    <row r="33" spans="4:11">
      <c r="D33" s="7"/>
      <c r="E33" s="7"/>
      <c r="F33" s="7"/>
      <c r="G33" s="7"/>
      <c r="H33" s="7"/>
      <c r="I33" s="7"/>
      <c r="J33" s="7"/>
      <c r="K33" s="7"/>
    </row>
    <row r="34" spans="4:11">
      <c r="D34" s="7"/>
      <c r="E34" s="7"/>
      <c r="F34" s="7"/>
      <c r="G34" s="7"/>
      <c r="H34" s="7"/>
      <c r="I34" s="7"/>
      <c r="J34" s="7"/>
      <c r="K34" s="7"/>
    </row>
    <row r="35" spans="4:11">
      <c r="D35" s="7"/>
      <c r="E35" s="7"/>
      <c r="F35" s="7"/>
      <c r="G35" s="7"/>
      <c r="H35" s="7"/>
      <c r="I35" s="7"/>
      <c r="J35" s="7"/>
      <c r="K35" s="7"/>
    </row>
    <row r="36" spans="4:11">
      <c r="D36" s="7"/>
      <c r="E36" s="7"/>
      <c r="F36" s="7"/>
      <c r="G36" s="7"/>
      <c r="H36" s="7"/>
      <c r="I36" s="7"/>
      <c r="J36" s="7"/>
      <c r="K36" s="7"/>
    </row>
    <row r="37" spans="4:11">
      <c r="D37" s="7"/>
      <c r="E37" s="7"/>
      <c r="F37" s="7"/>
      <c r="G37" s="7"/>
      <c r="H37" s="7"/>
      <c r="I37" s="7"/>
      <c r="J37" s="7"/>
      <c r="K37" s="7"/>
    </row>
    <row r="38" spans="4:11">
      <c r="D38" s="7"/>
      <c r="E38" s="7"/>
      <c r="F38" s="7"/>
      <c r="G38" s="7"/>
      <c r="H38" s="7"/>
      <c r="I38" s="7"/>
      <c r="J38" s="7"/>
      <c r="K38" s="7"/>
    </row>
    <row r="39" spans="4:11">
      <c r="D39" s="7"/>
      <c r="E39" s="7"/>
      <c r="F39" s="7"/>
      <c r="G39" s="7"/>
      <c r="H39" s="7"/>
      <c r="I39" s="7"/>
      <c r="J39" s="7"/>
      <c r="K39" s="7"/>
    </row>
    <row r="40" spans="4:11">
      <c r="D40" s="7"/>
      <c r="E40" s="7"/>
      <c r="F40" s="7"/>
      <c r="G40" s="7"/>
      <c r="H40" s="7"/>
      <c r="I40" s="7"/>
      <c r="J40" s="7"/>
      <c r="K40" s="7"/>
    </row>
    <row r="41" spans="4:11">
      <c r="D41" s="7"/>
      <c r="E41" s="7"/>
      <c r="F41" s="7"/>
      <c r="G41" s="7"/>
      <c r="H41" s="7"/>
      <c r="I41" s="7"/>
      <c r="J41" s="7"/>
      <c r="K41" s="7"/>
    </row>
    <row r="42" spans="4:11">
      <c r="D42" s="7"/>
      <c r="E42" s="7"/>
      <c r="F42" s="7"/>
      <c r="G42" s="7"/>
      <c r="H42" s="7"/>
      <c r="I42" s="7"/>
      <c r="J42" s="7"/>
      <c r="K42" s="7"/>
    </row>
    <row r="43" spans="4:11">
      <c r="D43" s="7"/>
      <c r="E43" s="7"/>
      <c r="F43" s="7"/>
      <c r="G43" s="7"/>
      <c r="H43" s="7"/>
      <c r="I43" s="7"/>
      <c r="J43" s="7"/>
      <c r="K43" s="7"/>
    </row>
    <row r="44" spans="4:11">
      <c r="D44" s="7"/>
      <c r="E44" s="7"/>
      <c r="F44" s="7"/>
      <c r="G44" s="7"/>
      <c r="H44" s="7"/>
      <c r="I44" s="7"/>
      <c r="J44" s="7"/>
      <c r="K44" s="7"/>
    </row>
    <row r="45" spans="4:11">
      <c r="D45" s="7"/>
      <c r="E45" s="7"/>
      <c r="F45" s="7"/>
      <c r="G45" s="7"/>
      <c r="H45" s="7"/>
      <c r="I45" s="7"/>
      <c r="J45" s="7"/>
      <c r="K45" s="7"/>
    </row>
    <row r="46" spans="4:11">
      <c r="D46" s="7"/>
      <c r="E46" s="7"/>
      <c r="F46" s="7"/>
      <c r="G46" s="7"/>
      <c r="H46" s="7"/>
      <c r="I46" s="7"/>
      <c r="J46" s="7"/>
      <c r="K46" s="7"/>
    </row>
    <row r="47" spans="4:11">
      <c r="D47" s="7"/>
      <c r="E47" s="7"/>
      <c r="F47" s="7"/>
      <c r="G47" s="7"/>
      <c r="H47" s="7"/>
      <c r="I47" s="7"/>
      <c r="J47" s="7"/>
      <c r="K47" s="7"/>
    </row>
    <row r="48" spans="4:11">
      <c r="D48" s="7"/>
      <c r="E48" s="7"/>
      <c r="F48" s="7"/>
      <c r="G48" s="7"/>
      <c r="H48" s="7"/>
      <c r="I48" s="7"/>
      <c r="J48" s="7"/>
      <c r="K48" s="7"/>
    </row>
    <row r="49" spans="4:11">
      <c r="D49" s="7"/>
      <c r="E49" s="7"/>
      <c r="F49" s="7"/>
      <c r="G49" s="7"/>
      <c r="H49" s="7"/>
      <c r="I49" s="7"/>
      <c r="J49" s="7"/>
      <c r="K49" s="7"/>
    </row>
    <row r="50" spans="4:11">
      <c r="D50" s="7"/>
      <c r="E50" s="7"/>
      <c r="F50" s="7"/>
      <c r="G50" s="7"/>
      <c r="H50" s="7"/>
      <c r="I50" s="7"/>
      <c r="J50" s="7"/>
      <c r="K50" s="7"/>
    </row>
    <row r="51" spans="4:11">
      <c r="D51" s="7"/>
      <c r="E51" s="7"/>
      <c r="F51" s="7"/>
      <c r="G51" s="7"/>
      <c r="H51" s="7"/>
      <c r="I51" s="7"/>
      <c r="J51" s="7"/>
      <c r="K51" s="7"/>
    </row>
    <row r="52" spans="4:11">
      <c r="D52" s="7"/>
      <c r="E52" s="7"/>
      <c r="F52" s="7"/>
      <c r="G52" s="7"/>
      <c r="H52" s="7"/>
      <c r="I52" s="7"/>
      <c r="J52" s="7"/>
      <c r="K52" s="7"/>
    </row>
    <row r="53" spans="4:11">
      <c r="D53" s="7"/>
      <c r="E53" s="7"/>
      <c r="F53" s="7"/>
      <c r="G53" s="7"/>
      <c r="H53" s="7"/>
      <c r="I53" s="7"/>
      <c r="J53" s="7"/>
      <c r="K53" s="7"/>
    </row>
    <row r="54" spans="4:11">
      <c r="D54" s="7"/>
      <c r="E54" s="7"/>
      <c r="F54" s="7"/>
      <c r="G54" s="7"/>
      <c r="H54" s="7"/>
      <c r="I54" s="7"/>
      <c r="J54" s="7"/>
      <c r="K54" s="7"/>
    </row>
    <row r="55" spans="4:11">
      <c r="D55" s="7"/>
      <c r="E55" s="7"/>
      <c r="F55" s="7"/>
      <c r="G55" s="7"/>
      <c r="H55" s="7"/>
      <c r="I55" s="7"/>
      <c r="J55" s="7"/>
      <c r="K55" s="7"/>
    </row>
    <row r="56" spans="4:11">
      <c r="D56" s="7"/>
      <c r="E56" s="7"/>
      <c r="F56" s="7"/>
      <c r="G56" s="7"/>
      <c r="H56" s="7"/>
      <c r="I56" s="7"/>
      <c r="J56" s="7"/>
      <c r="K56" s="7"/>
    </row>
    <row r="57" spans="4:11">
      <c r="D57" s="7"/>
      <c r="E57" s="7"/>
      <c r="F57" s="7"/>
      <c r="G57" s="7"/>
      <c r="H57" s="7"/>
      <c r="I57" s="7"/>
      <c r="J57" s="7"/>
      <c r="K57" s="7"/>
    </row>
    <row r="58" spans="4:11">
      <c r="D58" s="7"/>
      <c r="E58" s="7"/>
      <c r="F58" s="7"/>
      <c r="G58" s="7"/>
      <c r="H58" s="7"/>
      <c r="I58" s="7"/>
      <c r="J58" s="7"/>
      <c r="K58" s="7"/>
    </row>
    <row r="59" spans="4:11">
      <c r="D59" s="7"/>
      <c r="E59" s="7"/>
      <c r="F59" s="7"/>
      <c r="G59" s="7"/>
      <c r="H59" s="7"/>
      <c r="I59" s="7"/>
      <c r="J59" s="7"/>
      <c r="K59" s="7"/>
    </row>
    <row r="60" spans="4:11">
      <c r="D60" s="7"/>
      <c r="E60" s="7"/>
      <c r="F60" s="7"/>
      <c r="G60" s="7"/>
      <c r="H60" s="7"/>
      <c r="I60" s="7"/>
      <c r="J60" s="7"/>
      <c r="K60" s="7"/>
    </row>
    <row r="61" spans="4:11">
      <c r="D61" s="7"/>
      <c r="E61" s="7"/>
      <c r="F61" s="7"/>
      <c r="G61" s="7"/>
      <c r="H61" s="7"/>
      <c r="I61" s="7"/>
      <c r="J61" s="7"/>
      <c r="K61" s="7"/>
    </row>
    <row r="62" spans="4:11">
      <c r="D62" s="7"/>
      <c r="E62" s="7"/>
      <c r="F62" s="7"/>
      <c r="G62" s="7"/>
      <c r="H62" s="7"/>
      <c r="I62" s="7"/>
      <c r="J62" s="7"/>
      <c r="K62" s="7"/>
    </row>
    <row r="63" spans="4:11">
      <c r="D63" s="7"/>
      <c r="E63" s="7"/>
      <c r="F63" s="7"/>
      <c r="G63" s="7"/>
      <c r="H63" s="7"/>
      <c r="I63" s="7"/>
      <c r="J63" s="7"/>
      <c r="K63" s="7"/>
    </row>
    <row r="64" spans="4:11">
      <c r="D64" s="7"/>
      <c r="E64" s="7"/>
      <c r="F64" s="7"/>
      <c r="G64" s="7"/>
      <c r="H64" s="7"/>
      <c r="I64" s="7"/>
      <c r="J64" s="7"/>
      <c r="K64" s="7"/>
    </row>
    <row r="65" spans="4:11">
      <c r="D65" s="7"/>
      <c r="E65" s="7"/>
      <c r="F65" s="7"/>
      <c r="G65" s="7"/>
      <c r="H65" s="7"/>
      <c r="I65" s="7"/>
      <c r="J65" s="7"/>
      <c r="K65" s="7"/>
    </row>
    <row r="66" spans="4:11">
      <c r="D66" s="7"/>
      <c r="E66" s="7"/>
      <c r="F66" s="7"/>
      <c r="G66" s="7"/>
      <c r="H66" s="7"/>
      <c r="I66" s="7"/>
      <c r="J66" s="7"/>
      <c r="K66" s="7"/>
    </row>
    <row r="67" spans="4:11">
      <c r="D67" s="7"/>
      <c r="E67" s="7"/>
      <c r="F67" s="7"/>
      <c r="G67" s="7"/>
      <c r="H67" s="7"/>
      <c r="I67" s="7"/>
      <c r="J67" s="7"/>
      <c r="K67" s="7"/>
    </row>
    <row r="68" spans="4:11">
      <c r="D68" s="7"/>
      <c r="E68" s="7"/>
      <c r="F68" s="7"/>
      <c r="G68" s="7"/>
      <c r="H68" s="7"/>
      <c r="I68" s="7"/>
      <c r="J68" s="7"/>
      <c r="K68" s="7"/>
    </row>
    <row r="69" spans="4:11">
      <c r="D69" s="7"/>
      <c r="E69" s="7"/>
      <c r="F69" s="7"/>
      <c r="G69" s="7"/>
      <c r="H69" s="7"/>
      <c r="I69" s="7"/>
      <c r="J69" s="7"/>
      <c r="K69" s="7"/>
    </row>
    <row r="70" spans="4:11">
      <c r="D70" s="7"/>
      <c r="E70" s="7"/>
      <c r="F70" s="7"/>
      <c r="G70" s="7"/>
      <c r="H70" s="7"/>
      <c r="I70" s="7"/>
      <c r="J70" s="7"/>
      <c r="K70" s="7"/>
    </row>
    <row r="71" spans="4:11">
      <c r="D71" s="7"/>
      <c r="E71" s="7"/>
      <c r="F71" s="7"/>
      <c r="G71" s="7"/>
      <c r="H71" s="7"/>
      <c r="I71" s="7"/>
      <c r="J71" s="7"/>
      <c r="K71" s="7"/>
    </row>
    <row r="72" spans="4:11">
      <c r="D72" s="7"/>
      <c r="E72" s="7"/>
      <c r="F72" s="7"/>
      <c r="G72" s="7"/>
      <c r="H72" s="7"/>
      <c r="I72" s="7"/>
      <c r="J72" s="7"/>
      <c r="K72" s="7"/>
    </row>
    <row r="73" spans="4:11">
      <c r="D73" s="7"/>
      <c r="E73" s="7"/>
      <c r="F73" s="7"/>
      <c r="G73" s="7"/>
      <c r="H73" s="7"/>
      <c r="I73" s="7"/>
      <c r="J73" s="7"/>
      <c r="K73" s="7"/>
    </row>
    <row r="74" spans="4:11">
      <c r="D74" s="7"/>
      <c r="E74" s="7"/>
      <c r="F74" s="7"/>
      <c r="G74" s="7"/>
      <c r="H74" s="7"/>
      <c r="I74" s="7"/>
      <c r="J74" s="7"/>
      <c r="K74" s="7"/>
    </row>
    <row r="75" spans="4:11">
      <c r="D75" s="7"/>
      <c r="E75" s="7"/>
      <c r="F75" s="7"/>
      <c r="G75" s="7"/>
      <c r="H75" s="7"/>
      <c r="I75" s="7"/>
      <c r="J75" s="7"/>
      <c r="K75" s="7"/>
    </row>
    <row r="76" spans="4:11">
      <c r="D76" s="7"/>
      <c r="E76" s="7"/>
      <c r="F76" s="7"/>
      <c r="G76" s="7"/>
      <c r="H76" s="7"/>
      <c r="I76" s="7"/>
      <c r="J76" s="7"/>
      <c r="K76" s="7"/>
    </row>
    <row r="77" spans="4:11">
      <c r="D77" s="7"/>
      <c r="E77" s="7"/>
      <c r="F77" s="7"/>
      <c r="G77" s="7"/>
      <c r="H77" s="7"/>
      <c r="I77" s="7"/>
      <c r="J77" s="7"/>
      <c r="K77" s="7"/>
    </row>
    <row r="78" spans="4:11">
      <c r="D78" s="7"/>
      <c r="E78" s="7"/>
      <c r="F78" s="7"/>
      <c r="G78" s="7"/>
      <c r="H78" s="7"/>
      <c r="I78" s="7"/>
      <c r="J78" s="7"/>
      <c r="K78" s="7"/>
    </row>
    <row r="79" spans="4:11">
      <c r="D79" s="7"/>
      <c r="E79" s="7"/>
      <c r="F79" s="7"/>
      <c r="G79" s="7"/>
      <c r="H79" s="7"/>
      <c r="I79" s="7"/>
      <c r="J79" s="7"/>
      <c r="K79" s="7"/>
    </row>
    <row r="80" spans="4:11">
      <c r="D80" s="7"/>
      <c r="E80" s="7"/>
      <c r="F80" s="7"/>
      <c r="G80" s="7"/>
      <c r="H80" s="7"/>
      <c r="I80" s="7"/>
      <c r="J80" s="7"/>
      <c r="K80" s="7"/>
    </row>
    <row r="81" spans="4:11">
      <c r="D81" s="7"/>
      <c r="E81" s="7"/>
      <c r="F81" s="7"/>
      <c r="G81" s="7"/>
      <c r="H81" s="7"/>
      <c r="I81" s="7"/>
      <c r="J81" s="7"/>
      <c r="K81" s="7"/>
    </row>
    <row r="82" spans="4:11">
      <c r="D82" s="7"/>
      <c r="E82" s="7"/>
      <c r="F82" s="7"/>
      <c r="G82" s="7"/>
      <c r="H82" s="7"/>
      <c r="I82" s="7"/>
      <c r="J82" s="7"/>
      <c r="K82" s="7"/>
    </row>
    <row r="83" spans="4:11">
      <c r="D83" s="7"/>
      <c r="E83" s="7"/>
      <c r="F83" s="7"/>
      <c r="G83" s="7"/>
      <c r="H83" s="7"/>
      <c r="I83" s="7"/>
      <c r="J83" s="7"/>
      <c r="K83" s="7"/>
    </row>
    <row r="84" spans="4:11">
      <c r="D84" s="7"/>
      <c r="E84" s="7"/>
      <c r="F84" s="7"/>
      <c r="G84" s="7"/>
      <c r="H84" s="7"/>
      <c r="I84" s="7"/>
      <c r="J84" s="7"/>
      <c r="K84" s="7"/>
    </row>
    <row r="85" spans="4:11">
      <c r="D85" s="7"/>
      <c r="E85" s="7"/>
      <c r="F85" s="7"/>
      <c r="G85" s="7"/>
      <c r="H85" s="7"/>
      <c r="I85" s="7"/>
      <c r="J85" s="7"/>
      <c r="K85" s="7"/>
    </row>
    <row r="86" spans="4:11">
      <c r="D86" s="7"/>
      <c r="E86" s="7"/>
      <c r="F86" s="7"/>
      <c r="G86" s="7"/>
      <c r="H86" s="7"/>
      <c r="I86" s="7"/>
      <c r="J86" s="7"/>
      <c r="K86" s="7"/>
    </row>
    <row r="87" spans="4:11">
      <c r="D87" s="7"/>
      <c r="E87" s="7"/>
      <c r="F87" s="7"/>
      <c r="G87" s="7"/>
      <c r="H87" s="7"/>
      <c r="I87" s="7"/>
      <c r="J87" s="7"/>
      <c r="K87" s="7"/>
    </row>
    <row r="88" spans="4:11">
      <c r="D88" s="7"/>
      <c r="E88" s="7"/>
      <c r="F88" s="7"/>
      <c r="G88" s="7"/>
      <c r="H88" s="7"/>
      <c r="I88" s="7"/>
      <c r="J88" s="7"/>
      <c r="K88" s="7"/>
    </row>
    <row r="89" spans="4:11">
      <c r="D89" s="7"/>
      <c r="E89" s="7"/>
      <c r="F89" s="7"/>
      <c r="G89" s="7"/>
      <c r="H89" s="7"/>
      <c r="I89" s="7"/>
      <c r="J89" s="7"/>
      <c r="K89" s="7"/>
    </row>
    <row r="90" spans="4:11">
      <c r="D90" s="7"/>
      <c r="E90" s="7"/>
      <c r="F90" s="7"/>
      <c r="G90" s="7"/>
      <c r="H90" s="7"/>
      <c r="I90" s="7"/>
      <c r="J90" s="7"/>
      <c r="K90" s="7"/>
    </row>
    <row r="91" spans="4:11">
      <c r="D91" s="7"/>
      <c r="E91" s="7"/>
      <c r="F91" s="7"/>
      <c r="G91" s="7"/>
      <c r="H91" s="7"/>
      <c r="I91" s="7"/>
      <c r="J91" s="7"/>
      <c r="K91" s="7"/>
    </row>
    <row r="92" spans="4:11">
      <c r="D92" s="7"/>
      <c r="E92" s="7"/>
      <c r="F92" s="7"/>
      <c r="G92" s="7"/>
      <c r="H92" s="7"/>
      <c r="I92" s="7"/>
      <c r="J92" s="7"/>
      <c r="K92" s="7"/>
    </row>
    <row r="93" spans="4:11">
      <c r="D93" s="7"/>
      <c r="E93" s="7"/>
      <c r="F93" s="7"/>
      <c r="G93" s="7"/>
      <c r="H93" s="7"/>
      <c r="I93" s="7"/>
      <c r="J93" s="7"/>
      <c r="K93" s="7"/>
    </row>
    <row r="94" spans="4:11">
      <c r="D94" s="7"/>
      <c r="E94" s="7"/>
      <c r="F94" s="7"/>
      <c r="G94" s="7"/>
      <c r="H94" s="7"/>
      <c r="I94" s="7"/>
      <c r="J94" s="7"/>
      <c r="K94" s="7"/>
    </row>
    <row r="95" spans="4:11">
      <c r="D95" s="7"/>
      <c r="E95" s="7"/>
      <c r="F95" s="7"/>
      <c r="G95" s="7"/>
      <c r="H95" s="7"/>
      <c r="I95" s="7"/>
      <c r="J95" s="7"/>
      <c r="K95" s="7"/>
    </row>
    <row r="96" spans="4:11">
      <c r="D96" s="7"/>
      <c r="E96" s="7"/>
      <c r="F96" s="7"/>
      <c r="G96" s="7"/>
      <c r="H96" s="7"/>
      <c r="I96" s="7"/>
      <c r="J96" s="7"/>
      <c r="K96" s="7"/>
    </row>
    <row r="97" spans="4:11">
      <c r="D97" s="7"/>
      <c r="E97" s="7"/>
      <c r="F97" s="7"/>
      <c r="G97" s="7"/>
      <c r="H97" s="7"/>
      <c r="I97" s="7"/>
      <c r="J97" s="7"/>
      <c r="K97" s="7"/>
    </row>
    <row r="98" spans="4:11">
      <c r="D98" s="7"/>
      <c r="E98" s="7"/>
      <c r="F98" s="7"/>
      <c r="G98" s="7"/>
      <c r="H98" s="7"/>
      <c r="I98" s="7"/>
      <c r="J98" s="7"/>
      <c r="K98" s="7"/>
    </row>
    <row r="99" spans="4:11">
      <c r="D99" s="7"/>
      <c r="E99" s="7"/>
      <c r="F99" s="7"/>
      <c r="G99" s="7"/>
      <c r="H99" s="7"/>
      <c r="I99" s="7"/>
      <c r="J99" s="7"/>
      <c r="K99" s="7"/>
    </row>
    <row r="100" spans="4:11">
      <c r="D100" s="7"/>
      <c r="E100" s="7"/>
      <c r="F100" s="7"/>
      <c r="G100" s="7"/>
      <c r="H100" s="7"/>
      <c r="I100" s="7"/>
      <c r="J100" s="7"/>
      <c r="K100" s="7"/>
    </row>
    <row r="101" spans="4:11">
      <c r="D101" s="7"/>
      <c r="E101" s="7"/>
      <c r="F101" s="7"/>
      <c r="G101" s="7"/>
      <c r="H101" s="7"/>
      <c r="I101" s="7"/>
      <c r="J101" s="7"/>
      <c r="K101" s="7"/>
    </row>
    <row r="102" spans="4:11">
      <c r="D102" s="7"/>
      <c r="E102" s="7"/>
      <c r="F102" s="7"/>
      <c r="G102" s="7"/>
      <c r="H102" s="7"/>
      <c r="I102" s="7"/>
      <c r="J102" s="7"/>
      <c r="K102" s="7"/>
    </row>
    <row r="103" spans="4:11">
      <c r="D103" s="7"/>
      <c r="E103" s="7"/>
      <c r="F103" s="7"/>
      <c r="G103" s="7"/>
      <c r="H103" s="7"/>
      <c r="I103" s="7"/>
      <c r="J103" s="7"/>
      <c r="K103" s="7"/>
    </row>
    <row r="104" spans="4:11">
      <c r="D104" s="7"/>
      <c r="E104" s="7"/>
      <c r="F104" s="7"/>
      <c r="G104" s="7"/>
      <c r="H104" s="7"/>
      <c r="I104" s="7"/>
      <c r="J104" s="7"/>
      <c r="K104" s="7"/>
    </row>
    <row r="105" spans="4:11">
      <c r="D105" s="7"/>
      <c r="E105" s="7"/>
      <c r="F105" s="7"/>
      <c r="G105" s="7"/>
      <c r="H105" s="7"/>
      <c r="I105" s="7"/>
      <c r="J105" s="7"/>
      <c r="K105" s="7"/>
    </row>
    <row r="106" spans="4:11">
      <c r="D106" s="7"/>
      <c r="E106" s="7"/>
      <c r="F106" s="7"/>
      <c r="G106" s="7"/>
      <c r="H106" s="7"/>
      <c r="I106" s="7"/>
      <c r="J106" s="7"/>
      <c r="K106" s="7"/>
    </row>
    <row r="107" spans="4:11">
      <c r="D107" s="7"/>
      <c r="E107" s="7"/>
      <c r="F107" s="7"/>
      <c r="G107" s="7"/>
      <c r="H107" s="7"/>
      <c r="I107" s="7"/>
      <c r="J107" s="7"/>
      <c r="K107" s="7"/>
    </row>
    <row r="108" spans="4:11">
      <c r="D108" s="7"/>
      <c r="E108" s="7"/>
      <c r="F108" s="7"/>
      <c r="G108" s="7"/>
      <c r="H108" s="7"/>
      <c r="I108" s="7"/>
      <c r="J108" s="7"/>
      <c r="K108" s="7"/>
    </row>
    <row r="109" spans="4:11">
      <c r="D109" s="7"/>
      <c r="E109" s="7"/>
      <c r="F109" s="7"/>
      <c r="G109" s="7"/>
      <c r="H109" s="7"/>
      <c r="I109" s="7"/>
      <c r="J109" s="7"/>
      <c r="K109" s="7"/>
    </row>
    <row r="110" spans="4:11">
      <c r="D110" s="7"/>
      <c r="E110" s="7"/>
      <c r="F110" s="7"/>
      <c r="G110" s="7"/>
      <c r="H110" s="7"/>
      <c r="I110" s="7"/>
      <c r="J110" s="7"/>
      <c r="K110" s="7"/>
    </row>
    <row r="111" spans="4:11">
      <c r="D111" s="7"/>
      <c r="E111" s="7"/>
      <c r="F111" s="7"/>
      <c r="G111" s="7"/>
      <c r="H111" s="7"/>
      <c r="I111" s="7"/>
      <c r="J111" s="7"/>
      <c r="K111" s="7"/>
    </row>
    <row r="112" spans="4:11">
      <c r="D112" s="7"/>
      <c r="E112" s="7"/>
      <c r="F112" s="7"/>
      <c r="G112" s="7"/>
      <c r="H112" s="7"/>
      <c r="I112" s="7"/>
      <c r="J112" s="7"/>
      <c r="K112" s="7"/>
    </row>
    <row r="113" spans="4:11">
      <c r="D113" s="7"/>
      <c r="E113" s="7"/>
      <c r="F113" s="7"/>
      <c r="G113" s="7"/>
      <c r="H113" s="7"/>
      <c r="I113" s="7"/>
      <c r="J113" s="7"/>
      <c r="K113" s="7"/>
    </row>
    <row r="114" spans="4:11">
      <c r="D114" s="7"/>
      <c r="E114" s="7"/>
      <c r="F114" s="7"/>
      <c r="G114" s="7"/>
      <c r="H114" s="7"/>
      <c r="I114" s="7"/>
      <c r="J114" s="7"/>
      <c r="K114" s="7"/>
    </row>
    <row r="115" spans="4:11">
      <c r="D115" s="7"/>
      <c r="E115" s="7"/>
      <c r="F115" s="7"/>
      <c r="G115" s="7"/>
      <c r="H115" s="7"/>
      <c r="I115" s="7"/>
      <c r="J115" s="7"/>
      <c r="K115" s="7"/>
    </row>
    <row r="116" spans="4:11">
      <c r="D116" s="7"/>
      <c r="E116" s="7"/>
      <c r="F116" s="7"/>
      <c r="G116" s="7"/>
      <c r="H116" s="7"/>
      <c r="I116" s="7"/>
      <c r="J116" s="7"/>
      <c r="K116" s="7"/>
    </row>
    <row r="117" spans="4:11">
      <c r="D117" s="7"/>
      <c r="E117" s="7"/>
      <c r="F117" s="7"/>
      <c r="G117" s="7"/>
      <c r="H117" s="7"/>
      <c r="I117" s="7"/>
      <c r="J117" s="7"/>
      <c r="K117" s="7"/>
    </row>
    <row r="118" spans="4:11">
      <c r="D118" s="7"/>
      <c r="E118" s="7"/>
      <c r="F118" s="7"/>
      <c r="G118" s="7"/>
      <c r="H118" s="7"/>
      <c r="I118" s="7"/>
      <c r="J118" s="7"/>
      <c r="K118" s="7"/>
    </row>
    <row r="119" spans="4:11">
      <c r="D119" s="7"/>
      <c r="E119" s="7"/>
      <c r="F119" s="7"/>
      <c r="G119" s="7"/>
      <c r="H119" s="7"/>
      <c r="I119" s="7"/>
      <c r="J119" s="7"/>
      <c r="K119" s="7"/>
    </row>
    <row r="120" spans="4:11">
      <c r="D120" s="7"/>
      <c r="E120" s="7"/>
      <c r="F120" s="7"/>
      <c r="G120" s="7"/>
      <c r="H120" s="7"/>
      <c r="I120" s="7"/>
      <c r="J120" s="7"/>
      <c r="K120" s="7"/>
    </row>
    <row r="121" spans="4:11">
      <c r="D121" s="7"/>
      <c r="E121" s="7"/>
      <c r="F121" s="7"/>
      <c r="G121" s="7"/>
      <c r="H121" s="7"/>
      <c r="I121" s="7"/>
      <c r="J121" s="7"/>
      <c r="K121" s="7"/>
    </row>
    <row r="122" spans="4:11">
      <c r="D122" s="7"/>
      <c r="E122" s="7"/>
      <c r="F122" s="7"/>
      <c r="G122" s="7"/>
      <c r="H122" s="7"/>
      <c r="I122" s="7"/>
      <c r="J122" s="7"/>
      <c r="K122" s="7"/>
    </row>
    <row r="123" spans="4:11">
      <c r="D123" s="7"/>
      <c r="E123" s="7"/>
      <c r="F123" s="7"/>
      <c r="G123" s="7"/>
      <c r="H123" s="7"/>
      <c r="I123" s="7"/>
      <c r="J123" s="7"/>
      <c r="K123" s="7"/>
    </row>
    <row r="124" spans="4:11">
      <c r="D124" s="7"/>
      <c r="E124" s="7"/>
      <c r="F124" s="7"/>
      <c r="G124" s="7"/>
      <c r="H124" s="7"/>
      <c r="I124" s="7"/>
      <c r="J124" s="7"/>
      <c r="K124" s="7"/>
    </row>
    <row r="125" spans="4:11">
      <c r="D125" s="7"/>
      <c r="E125" s="7"/>
      <c r="F125" s="7"/>
      <c r="G125" s="7"/>
      <c r="H125" s="7"/>
      <c r="I125" s="7"/>
      <c r="J125" s="7"/>
      <c r="K125" s="7"/>
    </row>
    <row r="126" spans="4:11">
      <c r="D126" s="7"/>
      <c r="E126" s="7"/>
      <c r="F126" s="7"/>
      <c r="G126" s="7"/>
      <c r="H126" s="7"/>
      <c r="I126" s="7"/>
      <c r="J126" s="7"/>
      <c r="K126" s="7"/>
    </row>
    <row r="127" spans="4:11">
      <c r="D127" s="7"/>
      <c r="E127" s="7"/>
      <c r="F127" s="7"/>
      <c r="G127" s="7"/>
      <c r="H127" s="7"/>
      <c r="I127" s="7"/>
      <c r="J127" s="7"/>
      <c r="K127" s="7"/>
    </row>
    <row r="128" spans="4:11">
      <c r="D128" s="7"/>
      <c r="E128" s="7"/>
      <c r="F128" s="7"/>
      <c r="G128" s="7"/>
      <c r="H128" s="7"/>
      <c r="I128" s="7"/>
      <c r="J128" s="7"/>
      <c r="K128" s="7"/>
    </row>
    <row r="129" spans="4:11">
      <c r="D129" s="7"/>
      <c r="E129" s="7"/>
      <c r="F129" s="7"/>
      <c r="G129" s="7"/>
      <c r="H129" s="7"/>
      <c r="I129" s="7"/>
      <c r="J129" s="7"/>
      <c r="K129" s="7"/>
    </row>
    <row r="130" spans="4:11">
      <c r="D130" s="7"/>
      <c r="E130" s="7"/>
      <c r="F130" s="7"/>
      <c r="G130" s="7"/>
      <c r="H130" s="7"/>
      <c r="I130" s="7"/>
      <c r="J130" s="7"/>
      <c r="K130" s="7"/>
    </row>
    <row r="131" spans="4:11">
      <c r="D131" s="7"/>
      <c r="E131" s="7"/>
      <c r="F131" s="7"/>
      <c r="G131" s="7"/>
      <c r="H131" s="7"/>
      <c r="I131" s="7"/>
      <c r="J131" s="7"/>
      <c r="K131" s="7"/>
    </row>
    <row r="132" spans="4:11">
      <c r="D132" s="7"/>
      <c r="E132" s="7"/>
      <c r="F132" s="7"/>
      <c r="G132" s="7"/>
      <c r="H132" s="7"/>
      <c r="I132" s="7"/>
      <c r="J132" s="7"/>
      <c r="K132" s="7"/>
    </row>
    <row r="133" spans="4:11">
      <c r="D133" s="7"/>
      <c r="E133" s="7"/>
      <c r="F133" s="7"/>
      <c r="G133" s="7"/>
      <c r="H133" s="7"/>
      <c r="I133" s="7"/>
      <c r="J133" s="7"/>
      <c r="K133" s="7"/>
    </row>
    <row r="134" spans="4:11">
      <c r="D134" s="7"/>
      <c r="E134" s="7"/>
      <c r="F134" s="7"/>
      <c r="G134" s="7"/>
      <c r="H134" s="7"/>
      <c r="I134" s="7"/>
      <c r="J134" s="7"/>
      <c r="K134" s="7"/>
    </row>
    <row r="135" spans="4:11">
      <c r="D135" s="7"/>
      <c r="E135" s="7"/>
      <c r="F135" s="7"/>
      <c r="G135" s="7"/>
      <c r="H135" s="7"/>
      <c r="I135" s="7"/>
      <c r="J135" s="7"/>
      <c r="K135" s="7"/>
    </row>
    <row r="136" spans="4:11">
      <c r="D136" s="7"/>
      <c r="E136" s="7"/>
      <c r="F136" s="7"/>
      <c r="G136" s="7"/>
      <c r="H136" s="7"/>
      <c r="I136" s="7"/>
      <c r="J136" s="7"/>
      <c r="K136" s="7"/>
    </row>
    <row r="137" spans="4:11">
      <c r="D137" s="7"/>
      <c r="E137" s="7"/>
      <c r="F137" s="7"/>
      <c r="G137" s="7"/>
      <c r="H137" s="7"/>
      <c r="I137" s="7"/>
      <c r="J137" s="7"/>
      <c r="K137" s="7"/>
    </row>
    <row r="138" spans="4:11">
      <c r="D138" s="7"/>
      <c r="E138" s="7"/>
      <c r="F138" s="7"/>
      <c r="G138" s="7"/>
      <c r="H138" s="7"/>
      <c r="I138" s="7"/>
      <c r="J138" s="7"/>
      <c r="K138" s="7"/>
    </row>
    <row r="139" spans="4:11">
      <c r="D139" s="7"/>
      <c r="E139" s="7"/>
      <c r="F139" s="7"/>
      <c r="G139" s="7"/>
      <c r="H139" s="7"/>
      <c r="I139" s="7"/>
      <c r="J139" s="7"/>
      <c r="K139" s="7"/>
    </row>
    <row r="140" spans="4:11">
      <c r="D140" s="7"/>
      <c r="E140" s="7"/>
      <c r="F140" s="7"/>
      <c r="G140" s="7"/>
      <c r="H140" s="7"/>
      <c r="I140" s="7"/>
      <c r="J140" s="7"/>
      <c r="K140" s="7"/>
    </row>
    <row r="141" spans="4:11">
      <c r="D141" s="7"/>
      <c r="E141" s="7"/>
      <c r="F141" s="7"/>
      <c r="G141" s="7"/>
      <c r="H141" s="7"/>
      <c r="I141" s="7"/>
      <c r="J141" s="7"/>
      <c r="K141" s="7"/>
    </row>
    <row r="142" spans="4:11">
      <c r="D142" s="7"/>
      <c r="E142" s="7"/>
      <c r="F142" s="7"/>
      <c r="G142" s="7"/>
      <c r="H142" s="7"/>
      <c r="I142" s="7"/>
      <c r="J142" s="7"/>
      <c r="K142" s="7"/>
    </row>
    <row r="143" spans="4:11">
      <c r="D143" s="7"/>
      <c r="E143" s="7"/>
      <c r="F143" s="7"/>
      <c r="G143" s="7"/>
      <c r="H143" s="7"/>
      <c r="I143" s="7"/>
      <c r="J143" s="7"/>
      <c r="K143" s="7"/>
    </row>
    <row r="144" spans="4:11">
      <c r="D144" s="7"/>
      <c r="E144" s="7"/>
      <c r="F144" s="7"/>
      <c r="G144" s="7"/>
      <c r="H144" s="7"/>
      <c r="I144" s="7"/>
      <c r="J144" s="7"/>
      <c r="K144" s="7"/>
    </row>
    <row r="145" spans="4:11">
      <c r="D145" s="7"/>
      <c r="E145" s="7"/>
      <c r="F145" s="7"/>
      <c r="G145" s="7"/>
      <c r="H145" s="7"/>
      <c r="I145" s="7"/>
      <c r="J145" s="7"/>
      <c r="K145" s="7"/>
    </row>
    <row r="146" spans="4:11">
      <c r="D146" s="7"/>
      <c r="E146" s="7"/>
      <c r="F146" s="7"/>
      <c r="G146" s="7"/>
      <c r="H146" s="7"/>
      <c r="I146" s="7"/>
      <c r="J146" s="7"/>
      <c r="K146" s="7"/>
    </row>
    <row r="147" spans="4:11">
      <c r="D147" s="7"/>
      <c r="E147" s="7"/>
      <c r="F147" s="7"/>
      <c r="G147" s="7"/>
      <c r="H147" s="7"/>
      <c r="I147" s="7"/>
      <c r="J147" s="7"/>
      <c r="K147" s="7"/>
    </row>
    <row r="148" spans="4:11">
      <c r="D148" s="7"/>
      <c r="E148" s="7"/>
      <c r="F148" s="7"/>
      <c r="G148" s="7"/>
      <c r="H148" s="7"/>
      <c r="I148" s="7"/>
      <c r="J148" s="7"/>
      <c r="K148" s="7"/>
    </row>
    <row r="149" spans="4:11">
      <c r="D149" s="7"/>
      <c r="E149" s="7"/>
      <c r="F149" s="7"/>
      <c r="G149" s="7"/>
      <c r="H149" s="7"/>
      <c r="I149" s="7"/>
      <c r="J149" s="7"/>
      <c r="K149" s="7"/>
    </row>
    <row r="150" spans="4:11">
      <c r="D150" s="7"/>
      <c r="E150" s="7"/>
      <c r="F150" s="7"/>
      <c r="G150" s="7"/>
      <c r="H150" s="7"/>
      <c r="I150" s="7"/>
      <c r="J150" s="7"/>
      <c r="K150" s="7"/>
    </row>
    <row r="151" spans="4:11">
      <c r="D151" s="7"/>
      <c r="E151" s="7"/>
      <c r="F151" s="7"/>
      <c r="G151" s="7"/>
      <c r="H151" s="7"/>
      <c r="I151" s="7"/>
      <c r="J151" s="7"/>
      <c r="K151" s="7"/>
    </row>
    <row r="152" spans="4:11">
      <c r="D152" s="7"/>
      <c r="E152" s="7"/>
      <c r="F152" s="7"/>
      <c r="G152" s="7"/>
      <c r="H152" s="7"/>
      <c r="I152" s="7"/>
      <c r="J152" s="7"/>
      <c r="K152" s="7"/>
    </row>
    <row r="153" spans="4:11">
      <c r="D153" s="7"/>
      <c r="E153" s="7"/>
      <c r="F153" s="7"/>
      <c r="G153" s="7"/>
      <c r="H153" s="7"/>
      <c r="I153" s="7"/>
      <c r="J153" s="7"/>
      <c r="K153" s="7"/>
    </row>
    <row r="154" spans="4:11">
      <c r="D154" s="7"/>
      <c r="E154" s="7"/>
      <c r="F154" s="7"/>
      <c r="G154" s="7"/>
      <c r="H154" s="7"/>
      <c r="I154" s="7"/>
      <c r="J154" s="7"/>
      <c r="K154" s="7"/>
    </row>
    <row r="155" spans="4:11">
      <c r="D155" s="7"/>
      <c r="E155" s="7"/>
      <c r="F155" s="7"/>
      <c r="G155" s="7"/>
      <c r="H155" s="7"/>
      <c r="I155" s="7"/>
      <c r="J155" s="7"/>
      <c r="K155" s="7"/>
    </row>
    <row r="156" spans="4:11">
      <c r="D156" s="7"/>
      <c r="E156" s="7"/>
      <c r="F156" s="7"/>
      <c r="G156" s="7"/>
      <c r="H156" s="7"/>
      <c r="I156" s="7"/>
      <c r="J156" s="7"/>
      <c r="K156" s="7"/>
    </row>
    <row r="157" spans="4:11">
      <c r="D157" s="7"/>
      <c r="E157" s="7"/>
      <c r="F157" s="7"/>
      <c r="G157" s="7"/>
      <c r="H157" s="7"/>
      <c r="I157" s="7"/>
      <c r="J157" s="7"/>
      <c r="K157" s="7"/>
    </row>
    <row r="158" spans="4:11">
      <c r="D158" s="7"/>
      <c r="E158" s="7"/>
      <c r="F158" s="7"/>
      <c r="G158" s="7"/>
      <c r="H158" s="7"/>
      <c r="I158" s="7"/>
      <c r="J158" s="7"/>
      <c r="K158" s="7"/>
    </row>
    <row r="159" spans="4:11">
      <c r="D159" s="7"/>
      <c r="E159" s="7"/>
      <c r="F159" s="7"/>
      <c r="G159" s="7"/>
      <c r="H159" s="7"/>
      <c r="I159" s="7"/>
      <c r="J159" s="7"/>
      <c r="K159" s="7"/>
    </row>
    <row r="160" spans="4:11">
      <c r="D160" s="7"/>
      <c r="E160" s="7"/>
      <c r="F160" s="7"/>
      <c r="G160" s="7"/>
      <c r="H160" s="7"/>
      <c r="I160" s="7"/>
      <c r="J160" s="7"/>
      <c r="K160" s="7"/>
    </row>
    <row r="161" spans="4:11">
      <c r="D161" s="7"/>
      <c r="E161" s="7"/>
      <c r="F161" s="7"/>
      <c r="G161" s="7"/>
      <c r="H161" s="7"/>
      <c r="I161" s="7"/>
      <c r="J161" s="7"/>
      <c r="K161" s="7"/>
    </row>
    <row r="162" spans="4:11">
      <c r="D162" s="7"/>
      <c r="E162" s="7"/>
      <c r="F162" s="7"/>
      <c r="G162" s="7"/>
      <c r="H162" s="7"/>
      <c r="I162" s="7"/>
      <c r="J162" s="7"/>
      <c r="K162" s="7"/>
    </row>
    <row r="163" spans="4:11">
      <c r="D163" s="7"/>
      <c r="E163" s="7"/>
      <c r="F163" s="7"/>
      <c r="G163" s="7"/>
      <c r="H163" s="7"/>
      <c r="I163" s="7"/>
      <c r="J163" s="7"/>
      <c r="K163" s="7"/>
    </row>
    <row r="164" spans="4:11">
      <c r="D164" s="7"/>
      <c r="E164" s="7"/>
      <c r="F164" s="7"/>
      <c r="G164" s="7"/>
      <c r="H164" s="7"/>
      <c r="I164" s="7"/>
      <c r="J164" s="7"/>
      <c r="K164" s="7"/>
    </row>
    <row r="165" spans="4:11">
      <c r="D165" s="7"/>
      <c r="E165" s="7"/>
      <c r="F165" s="7"/>
      <c r="G165" s="7"/>
      <c r="H165" s="7"/>
      <c r="I165" s="7"/>
      <c r="J165" s="7"/>
      <c r="K165" s="7"/>
    </row>
    <row r="166" spans="4:11">
      <c r="D166" s="7"/>
      <c r="E166" s="7"/>
      <c r="F166" s="7"/>
      <c r="G166" s="7"/>
      <c r="H166" s="7"/>
      <c r="I166" s="7"/>
      <c r="J166" s="7"/>
      <c r="K166" s="7"/>
    </row>
    <row r="167" spans="4:11">
      <c r="D167" s="7"/>
      <c r="E167" s="7"/>
      <c r="F167" s="7"/>
      <c r="G167" s="7"/>
      <c r="H167" s="7"/>
      <c r="I167" s="7"/>
      <c r="J167" s="7"/>
      <c r="K167" s="7"/>
    </row>
    <row r="168" spans="4:11">
      <c r="D168" s="7"/>
      <c r="E168" s="7"/>
      <c r="F168" s="7"/>
      <c r="G168" s="7"/>
      <c r="H168" s="7"/>
      <c r="I168" s="7"/>
      <c r="J168" s="7"/>
      <c r="K168" s="7"/>
    </row>
    <row r="169" spans="4:11">
      <c r="D169" s="7"/>
      <c r="E169" s="7"/>
      <c r="F169" s="7"/>
      <c r="G169" s="7"/>
      <c r="H169" s="7"/>
      <c r="I169" s="7"/>
      <c r="J169" s="7"/>
      <c r="K169" s="7"/>
    </row>
    <row r="170" spans="4:11">
      <c r="D170" s="7"/>
      <c r="E170" s="7"/>
      <c r="F170" s="7"/>
      <c r="G170" s="7"/>
      <c r="H170" s="7"/>
      <c r="I170" s="7"/>
      <c r="J170" s="7"/>
      <c r="K170" s="7"/>
    </row>
    <row r="171" spans="4:11">
      <c r="D171" s="7"/>
      <c r="E171" s="7"/>
      <c r="F171" s="7"/>
      <c r="G171" s="7"/>
      <c r="H171" s="7"/>
      <c r="I171" s="7"/>
      <c r="J171" s="7"/>
      <c r="K171" s="7"/>
    </row>
    <row r="172" spans="4:11">
      <c r="D172" s="7"/>
      <c r="E172" s="7"/>
      <c r="F172" s="7"/>
      <c r="G172" s="7"/>
      <c r="H172" s="7"/>
      <c r="I172" s="7"/>
      <c r="J172" s="7"/>
      <c r="K172" s="7"/>
    </row>
    <row r="173" spans="4:11">
      <c r="D173" s="7"/>
      <c r="E173" s="7"/>
      <c r="F173" s="7"/>
      <c r="G173" s="7"/>
      <c r="H173" s="7"/>
      <c r="I173" s="7"/>
      <c r="J173" s="7"/>
      <c r="K173" s="7"/>
    </row>
    <row r="174" spans="4:11">
      <c r="D174" s="7"/>
      <c r="E174" s="7"/>
      <c r="F174" s="7"/>
      <c r="G174" s="7"/>
      <c r="H174" s="7"/>
      <c r="I174" s="7"/>
      <c r="J174" s="7"/>
      <c r="K174" s="7"/>
    </row>
    <row r="175" spans="4:11">
      <c r="D175" s="7"/>
      <c r="E175" s="7"/>
      <c r="F175" s="7"/>
      <c r="G175" s="7"/>
      <c r="H175" s="7"/>
      <c r="I175" s="7"/>
      <c r="J175" s="7"/>
      <c r="K175" s="7"/>
    </row>
    <row r="176" spans="4:11">
      <c r="D176" s="7"/>
      <c r="E176" s="7"/>
      <c r="F176" s="7"/>
      <c r="G176" s="7"/>
      <c r="H176" s="7"/>
      <c r="I176" s="7"/>
      <c r="J176" s="7"/>
      <c r="K176" s="7"/>
    </row>
    <row r="177" spans="4:11">
      <c r="D177" s="7"/>
      <c r="E177" s="7"/>
      <c r="F177" s="7"/>
      <c r="G177" s="7"/>
      <c r="H177" s="7"/>
      <c r="I177" s="7"/>
      <c r="J177" s="7"/>
      <c r="K177" s="7"/>
    </row>
    <row r="178" spans="4:11">
      <c r="D178" s="7"/>
      <c r="E178" s="7"/>
      <c r="F178" s="7"/>
      <c r="G178" s="7"/>
      <c r="H178" s="7"/>
      <c r="I178" s="7"/>
      <c r="J178" s="7"/>
      <c r="K178" s="7"/>
    </row>
    <row r="179" spans="4:11">
      <c r="D179" s="7"/>
      <c r="E179" s="7"/>
      <c r="F179" s="7"/>
      <c r="G179" s="7"/>
      <c r="H179" s="7"/>
      <c r="I179" s="7"/>
      <c r="J179" s="7"/>
      <c r="K179" s="7"/>
    </row>
    <row r="180" spans="4:11">
      <c r="D180" s="7"/>
      <c r="E180" s="7"/>
      <c r="F180" s="7"/>
      <c r="G180" s="7"/>
      <c r="H180" s="7"/>
      <c r="I180" s="7"/>
      <c r="J180" s="7"/>
      <c r="K180" s="7"/>
    </row>
    <row r="181" spans="4:11">
      <c r="D181" s="7"/>
      <c r="E181" s="7"/>
      <c r="F181" s="7"/>
      <c r="G181" s="7"/>
      <c r="H181" s="7"/>
      <c r="I181" s="7"/>
      <c r="J181" s="7"/>
      <c r="K181" s="7"/>
    </row>
    <row r="182" spans="4:11">
      <c r="D182" s="7"/>
      <c r="E182" s="7"/>
      <c r="F182" s="7"/>
      <c r="G182" s="7"/>
      <c r="H182" s="7"/>
      <c r="I182" s="7"/>
      <c r="J182" s="7"/>
      <c r="K182" s="7"/>
    </row>
    <row r="183" spans="4:11">
      <c r="D183" s="7"/>
      <c r="E183" s="7"/>
      <c r="F183" s="7"/>
      <c r="G183" s="7"/>
      <c r="H183" s="7"/>
      <c r="I183" s="7"/>
      <c r="J183" s="7"/>
      <c r="K183" s="7"/>
    </row>
    <row r="184" spans="4:11">
      <c r="D184" s="7"/>
      <c r="E184" s="7"/>
      <c r="F184" s="7"/>
      <c r="G184" s="7"/>
      <c r="H184" s="7"/>
      <c r="I184" s="7"/>
      <c r="J184" s="7"/>
      <c r="K184" s="7"/>
    </row>
    <row r="185" spans="4:11">
      <c r="D185" s="7"/>
      <c r="E185" s="7"/>
      <c r="F185" s="7"/>
      <c r="G185" s="7"/>
      <c r="H185" s="7"/>
      <c r="I185" s="7"/>
      <c r="J185" s="7"/>
      <c r="K185" s="7"/>
    </row>
    <row r="186" spans="4:11">
      <c r="D186" s="7"/>
      <c r="E186" s="7"/>
      <c r="F186" s="7"/>
      <c r="G186" s="7"/>
      <c r="H186" s="7"/>
      <c r="I186" s="7"/>
      <c r="J186" s="7"/>
      <c r="K186" s="7"/>
    </row>
    <row r="187" spans="4:11">
      <c r="D187" s="7"/>
      <c r="E187" s="7"/>
      <c r="F187" s="7"/>
      <c r="G187" s="7"/>
      <c r="H187" s="7"/>
      <c r="I187" s="7"/>
      <c r="J187" s="7"/>
      <c r="K187" s="7"/>
    </row>
    <row r="188" spans="4:11">
      <c r="D188" s="7"/>
      <c r="E188" s="7"/>
      <c r="F188" s="7"/>
      <c r="G188" s="7"/>
      <c r="H188" s="7"/>
      <c r="I188" s="7"/>
      <c r="J188" s="7"/>
      <c r="K188" s="7"/>
    </row>
    <row r="189" spans="4:11">
      <c r="D189" s="7"/>
      <c r="E189" s="7"/>
      <c r="F189" s="7"/>
      <c r="G189" s="7"/>
      <c r="H189" s="7"/>
      <c r="I189" s="7"/>
      <c r="J189" s="7"/>
      <c r="K189" s="7"/>
    </row>
    <row r="190" spans="4:11">
      <c r="D190" s="7"/>
      <c r="E190" s="7"/>
      <c r="F190" s="7"/>
      <c r="G190" s="7"/>
      <c r="H190" s="7"/>
      <c r="I190" s="7"/>
      <c r="J190" s="7"/>
      <c r="K190" s="7"/>
    </row>
    <row r="191" spans="4:11">
      <c r="D191" s="7"/>
      <c r="E191" s="7"/>
      <c r="F191" s="7"/>
      <c r="G191" s="7"/>
      <c r="H191" s="7"/>
      <c r="I191" s="7"/>
      <c r="J191" s="7"/>
      <c r="K191" s="7"/>
    </row>
    <row r="192" spans="4:11">
      <c r="D192" s="7"/>
      <c r="E192" s="7"/>
      <c r="F192" s="7"/>
      <c r="G192" s="7"/>
      <c r="H192" s="7"/>
      <c r="I192" s="7"/>
      <c r="J192" s="7"/>
      <c r="K192" s="7"/>
    </row>
    <row r="193" spans="4:11">
      <c r="D193" s="7"/>
      <c r="E193" s="7"/>
      <c r="F193" s="7"/>
      <c r="G193" s="7"/>
      <c r="H193" s="7"/>
      <c r="I193" s="7"/>
      <c r="J193" s="7"/>
      <c r="K193" s="7"/>
    </row>
    <row r="194" spans="4:11">
      <c r="D194" s="7"/>
      <c r="E194" s="7"/>
      <c r="F194" s="7"/>
      <c r="G194" s="7"/>
      <c r="H194" s="7"/>
      <c r="I194" s="7"/>
      <c r="J194" s="7"/>
      <c r="K194" s="7"/>
    </row>
    <row r="195" spans="4:11">
      <c r="D195" s="7"/>
      <c r="E195" s="7"/>
      <c r="F195" s="7"/>
      <c r="G195" s="7"/>
      <c r="H195" s="7"/>
      <c r="I195" s="7"/>
      <c r="J195" s="7"/>
      <c r="K195" s="7"/>
    </row>
    <row r="196" spans="4:11">
      <c r="D196" s="7"/>
      <c r="E196" s="7"/>
      <c r="F196" s="7"/>
      <c r="G196" s="7"/>
      <c r="H196" s="7"/>
      <c r="I196" s="7"/>
      <c r="J196" s="7"/>
      <c r="K196" s="7"/>
    </row>
    <row r="197" spans="4:11">
      <c r="D197" s="7"/>
      <c r="E197" s="7"/>
      <c r="F197" s="7"/>
      <c r="G197" s="7"/>
      <c r="H197" s="7"/>
      <c r="I197" s="7"/>
      <c r="J197" s="7"/>
      <c r="K197" s="7"/>
    </row>
    <row r="198" spans="4:11">
      <c r="D198" s="7"/>
      <c r="E198" s="7"/>
      <c r="F198" s="7"/>
      <c r="G198" s="7"/>
      <c r="H198" s="7"/>
      <c r="I198" s="7"/>
      <c r="J198" s="7"/>
      <c r="K198" s="7"/>
    </row>
    <row r="199" spans="4:11">
      <c r="D199" s="7"/>
      <c r="E199" s="7"/>
      <c r="F199" s="7"/>
      <c r="G199" s="7"/>
      <c r="H199" s="7"/>
      <c r="I199" s="7"/>
      <c r="J199" s="7"/>
      <c r="K199" s="7"/>
    </row>
    <row r="200" spans="4:11">
      <c r="D200" s="7"/>
      <c r="E200" s="7"/>
      <c r="F200" s="7"/>
      <c r="G200" s="7"/>
      <c r="H200" s="7"/>
      <c r="I200" s="7"/>
      <c r="J200" s="7"/>
      <c r="K200" s="7"/>
    </row>
    <row r="201" spans="4:11">
      <c r="D201" s="7"/>
      <c r="E201" s="7"/>
      <c r="F201" s="7"/>
      <c r="G201" s="7"/>
      <c r="H201" s="7"/>
      <c r="I201" s="7"/>
      <c r="J201" s="7"/>
      <c r="K201" s="7"/>
    </row>
    <row r="202" spans="4:11">
      <c r="D202" s="7"/>
      <c r="E202" s="7"/>
      <c r="F202" s="7"/>
      <c r="G202" s="7"/>
      <c r="H202" s="7"/>
      <c r="I202" s="7"/>
      <c r="J202" s="7"/>
      <c r="K202" s="7"/>
    </row>
    <row r="203" spans="4:11">
      <c r="D203" s="7"/>
      <c r="E203" s="7"/>
      <c r="F203" s="7"/>
      <c r="G203" s="7"/>
      <c r="H203" s="7"/>
      <c r="I203" s="7"/>
      <c r="J203" s="7"/>
      <c r="K203" s="7"/>
    </row>
    <row r="204" spans="4:11">
      <c r="D204" s="7"/>
      <c r="E204" s="7"/>
      <c r="F204" s="7"/>
      <c r="G204" s="7"/>
      <c r="H204" s="7"/>
      <c r="I204" s="7"/>
      <c r="J204" s="7"/>
      <c r="K204" s="7"/>
    </row>
    <row r="205" spans="4:11">
      <c r="D205" s="7"/>
      <c r="E205" s="7"/>
      <c r="F205" s="7"/>
      <c r="G205" s="7"/>
      <c r="H205" s="7"/>
      <c r="I205" s="7"/>
      <c r="J205" s="7"/>
      <c r="K205" s="7"/>
    </row>
    <row r="206" spans="4:11">
      <c r="D206" s="7"/>
      <c r="E206" s="7"/>
      <c r="F206" s="7"/>
      <c r="G206" s="7"/>
      <c r="H206" s="7"/>
      <c r="I206" s="7"/>
      <c r="J206" s="7"/>
      <c r="K206" s="7"/>
    </row>
    <row r="207" spans="4:11">
      <c r="D207" s="7"/>
      <c r="E207" s="7"/>
      <c r="F207" s="7"/>
      <c r="G207" s="7"/>
      <c r="H207" s="7"/>
      <c r="I207" s="7"/>
      <c r="J207" s="7"/>
      <c r="K207" s="7"/>
    </row>
    <row r="208" spans="4:11">
      <c r="D208" s="7"/>
      <c r="E208" s="7"/>
      <c r="F208" s="7"/>
      <c r="G208" s="7"/>
      <c r="H208" s="7"/>
      <c r="I208" s="7"/>
      <c r="J208" s="7"/>
      <c r="K208" s="7"/>
    </row>
    <row r="209" spans="4:11">
      <c r="D209" s="7"/>
      <c r="E209" s="7"/>
      <c r="F209" s="7"/>
      <c r="G209" s="7"/>
      <c r="H209" s="7"/>
      <c r="I209" s="7"/>
      <c r="J209" s="7"/>
      <c r="K209" s="7"/>
    </row>
    <row r="210" spans="4:11">
      <c r="D210" s="7"/>
      <c r="E210" s="7"/>
      <c r="F210" s="7"/>
      <c r="G210" s="7"/>
      <c r="H210" s="7"/>
      <c r="I210" s="7"/>
      <c r="J210" s="7"/>
      <c r="K210" s="7"/>
    </row>
    <row r="211" spans="4:11">
      <c r="D211" s="7"/>
      <c r="E211" s="7"/>
      <c r="F211" s="7"/>
      <c r="G211" s="7"/>
      <c r="H211" s="7"/>
      <c r="I211" s="7"/>
      <c r="J211" s="7"/>
      <c r="K211" s="7"/>
    </row>
    <row r="212" spans="4:11">
      <c r="D212" s="7"/>
      <c r="E212" s="7"/>
      <c r="F212" s="7"/>
      <c r="G212" s="7"/>
      <c r="H212" s="7"/>
      <c r="I212" s="7"/>
      <c r="J212" s="7"/>
      <c r="K212" s="7"/>
    </row>
    <row r="213" spans="4:11">
      <c r="D213" s="7"/>
      <c r="E213" s="7"/>
      <c r="F213" s="7"/>
      <c r="G213" s="7"/>
      <c r="H213" s="7"/>
      <c r="I213" s="7"/>
      <c r="J213" s="7"/>
      <c r="K213" s="7"/>
    </row>
    <row r="214" spans="4:11">
      <c r="D214" s="7"/>
      <c r="E214" s="7"/>
      <c r="F214" s="7"/>
      <c r="G214" s="7"/>
      <c r="H214" s="7"/>
      <c r="I214" s="7"/>
      <c r="J214" s="7"/>
      <c r="K214" s="7"/>
    </row>
    <row r="215" spans="4:11">
      <c r="D215" s="7"/>
      <c r="E215" s="7"/>
      <c r="F215" s="7"/>
      <c r="G215" s="7"/>
      <c r="H215" s="7"/>
      <c r="I215" s="7"/>
      <c r="J215" s="7"/>
      <c r="K215" s="7"/>
    </row>
    <row r="216" spans="4:11">
      <c r="D216" s="7"/>
      <c r="E216" s="7"/>
      <c r="F216" s="7"/>
      <c r="G216" s="7"/>
      <c r="H216" s="7"/>
      <c r="I216" s="7"/>
      <c r="J216" s="7"/>
      <c r="K216" s="7"/>
    </row>
    <row r="217" spans="4:11">
      <c r="D217" s="7"/>
      <c r="E217" s="7"/>
      <c r="F217" s="7"/>
      <c r="G217" s="7"/>
      <c r="H217" s="7"/>
      <c r="I217" s="7"/>
      <c r="J217" s="7"/>
      <c r="K217" s="7"/>
    </row>
    <row r="218" spans="4:11">
      <c r="D218" s="7"/>
      <c r="E218" s="7"/>
      <c r="F218" s="7"/>
      <c r="G218" s="7"/>
      <c r="H218" s="7"/>
      <c r="I218" s="7"/>
      <c r="J218" s="7"/>
      <c r="K218" s="7"/>
    </row>
    <row r="219" spans="4:11">
      <c r="D219" s="7"/>
      <c r="E219" s="7"/>
      <c r="F219" s="7"/>
      <c r="G219" s="7"/>
      <c r="H219" s="7"/>
      <c r="I219" s="7"/>
      <c r="J219" s="7"/>
      <c r="K219" s="7"/>
    </row>
    <row r="220" spans="4:11">
      <c r="D220" s="7"/>
      <c r="E220" s="7"/>
      <c r="F220" s="7"/>
      <c r="G220" s="7"/>
      <c r="H220" s="7"/>
      <c r="I220" s="7"/>
      <c r="J220" s="7"/>
      <c r="K220" s="7"/>
    </row>
    <row r="221" spans="4:11">
      <c r="D221" s="7"/>
      <c r="E221" s="7"/>
      <c r="F221" s="7"/>
      <c r="G221" s="7"/>
      <c r="H221" s="7"/>
      <c r="I221" s="7"/>
      <c r="J221" s="7"/>
      <c r="K221" s="7"/>
    </row>
    <row r="222" spans="4:11">
      <c r="D222" s="7"/>
      <c r="E222" s="7"/>
      <c r="F222" s="7"/>
      <c r="G222" s="7"/>
      <c r="H222" s="7"/>
      <c r="I222" s="7"/>
      <c r="J222" s="7"/>
      <c r="K222" s="7"/>
    </row>
    <row r="223" spans="4:11">
      <c r="D223" s="7"/>
      <c r="E223" s="7"/>
      <c r="F223" s="7"/>
      <c r="G223" s="7"/>
      <c r="H223" s="7"/>
      <c r="I223" s="7"/>
      <c r="J223" s="7"/>
      <c r="K223" s="7"/>
    </row>
    <row r="224" spans="4:11">
      <c r="D224" s="7"/>
      <c r="E224" s="7"/>
      <c r="F224" s="7"/>
      <c r="G224" s="7"/>
      <c r="H224" s="7"/>
      <c r="I224" s="7"/>
      <c r="J224" s="7"/>
      <c r="K224" s="7"/>
    </row>
    <row r="225" spans="4:11">
      <c r="D225" s="7"/>
      <c r="E225" s="7"/>
      <c r="F225" s="7"/>
      <c r="G225" s="7"/>
      <c r="H225" s="7"/>
      <c r="I225" s="7"/>
      <c r="J225" s="7"/>
      <c r="K225" s="7"/>
    </row>
    <row r="226" spans="4:11">
      <c r="D226" s="7"/>
      <c r="E226" s="7"/>
      <c r="F226" s="7"/>
      <c r="G226" s="7"/>
      <c r="H226" s="7"/>
      <c r="I226" s="7"/>
      <c r="J226" s="7"/>
      <c r="K226" s="7"/>
    </row>
    <row r="227" spans="4:11">
      <c r="D227" s="7"/>
      <c r="E227" s="7"/>
      <c r="F227" s="7"/>
      <c r="G227" s="7"/>
      <c r="H227" s="7"/>
      <c r="I227" s="7"/>
      <c r="J227" s="7"/>
      <c r="K227" s="7"/>
    </row>
    <row r="228" spans="4:11">
      <c r="D228" s="7"/>
      <c r="E228" s="7"/>
      <c r="F228" s="7"/>
      <c r="G228" s="7"/>
      <c r="H228" s="7"/>
      <c r="I228" s="7"/>
      <c r="J228" s="7"/>
      <c r="K228" s="7"/>
    </row>
    <row r="229" spans="4:11">
      <c r="D229" s="7"/>
      <c r="E229" s="7"/>
      <c r="F229" s="7"/>
      <c r="G229" s="7"/>
      <c r="H229" s="7"/>
      <c r="I229" s="7"/>
      <c r="J229" s="7"/>
      <c r="K229" s="7"/>
    </row>
    <row r="230" spans="4:11">
      <c r="D230" s="7"/>
      <c r="E230" s="7"/>
      <c r="F230" s="7"/>
      <c r="G230" s="7"/>
      <c r="H230" s="7"/>
      <c r="I230" s="7"/>
      <c r="J230" s="7"/>
      <c r="K230" s="7"/>
    </row>
    <row r="231" spans="4:11">
      <c r="D231" s="7"/>
      <c r="E231" s="7"/>
      <c r="F231" s="7"/>
      <c r="G231" s="7"/>
      <c r="H231" s="7"/>
      <c r="I231" s="7"/>
      <c r="J231" s="7"/>
      <c r="K231" s="7"/>
    </row>
    <row r="232" spans="4:11">
      <c r="D232" s="7"/>
      <c r="E232" s="7"/>
      <c r="F232" s="7"/>
      <c r="G232" s="7"/>
      <c r="H232" s="7"/>
      <c r="I232" s="7"/>
      <c r="J232" s="7"/>
      <c r="K232" s="7"/>
    </row>
    <row r="233" spans="4:11">
      <c r="D233" s="7"/>
      <c r="E233" s="7"/>
      <c r="F233" s="7"/>
      <c r="G233" s="7"/>
      <c r="H233" s="7"/>
      <c r="I233" s="7"/>
      <c r="J233" s="7"/>
      <c r="K233" s="7"/>
    </row>
    <row r="234" spans="4:11">
      <c r="D234" s="7"/>
      <c r="E234" s="7"/>
      <c r="F234" s="7"/>
      <c r="G234" s="7"/>
      <c r="H234" s="7"/>
      <c r="I234" s="7"/>
      <c r="J234" s="7"/>
      <c r="K234" s="7"/>
    </row>
    <row r="235" spans="4:11">
      <c r="D235" s="7"/>
      <c r="E235" s="7"/>
      <c r="F235" s="7"/>
      <c r="G235" s="7"/>
      <c r="H235" s="7"/>
      <c r="I235" s="7"/>
      <c r="J235" s="7"/>
      <c r="K235" s="7"/>
    </row>
    <row r="236" spans="4:11">
      <c r="D236" s="7"/>
      <c r="E236" s="7"/>
      <c r="F236" s="7"/>
      <c r="G236" s="7"/>
      <c r="H236" s="7"/>
      <c r="I236" s="7"/>
      <c r="J236" s="7"/>
      <c r="K236" s="7"/>
    </row>
    <row r="237" spans="4:11">
      <c r="D237" s="7"/>
      <c r="E237" s="7"/>
      <c r="F237" s="7"/>
      <c r="G237" s="7"/>
      <c r="H237" s="7"/>
      <c r="I237" s="7"/>
      <c r="J237" s="7"/>
      <c r="K237" s="7"/>
    </row>
    <row r="238" spans="4:11">
      <c r="D238" s="7"/>
      <c r="E238" s="7"/>
      <c r="F238" s="7"/>
      <c r="G238" s="7"/>
      <c r="H238" s="7"/>
      <c r="I238" s="7"/>
      <c r="J238" s="7"/>
      <c r="K238" s="7"/>
    </row>
    <row r="239" spans="4:11">
      <c r="D239" s="7"/>
      <c r="E239" s="7"/>
      <c r="F239" s="7"/>
      <c r="G239" s="7"/>
      <c r="H239" s="7"/>
      <c r="I239" s="7"/>
      <c r="J239" s="7"/>
      <c r="K239" s="7"/>
    </row>
    <row r="240" spans="4:11">
      <c r="D240" s="7"/>
      <c r="E240" s="7"/>
      <c r="F240" s="7"/>
      <c r="G240" s="7"/>
      <c r="H240" s="7"/>
      <c r="I240" s="7"/>
      <c r="J240" s="7"/>
      <c r="K240" s="7"/>
    </row>
    <row r="241" spans="4:11">
      <c r="D241" s="7"/>
      <c r="E241" s="7"/>
      <c r="F241" s="7"/>
      <c r="G241" s="7"/>
      <c r="H241" s="7"/>
      <c r="I241" s="7"/>
      <c r="J241" s="7"/>
      <c r="K241" s="7"/>
    </row>
    <row r="242" spans="4:11">
      <c r="D242" s="7"/>
      <c r="E242" s="7"/>
      <c r="F242" s="7"/>
      <c r="G242" s="7"/>
      <c r="H242" s="7"/>
      <c r="I242" s="7"/>
      <c r="J242" s="7"/>
      <c r="K242" s="7"/>
    </row>
    <row r="243" spans="4:11">
      <c r="D243" s="7"/>
      <c r="E243" s="7"/>
      <c r="F243" s="7"/>
      <c r="G243" s="7"/>
      <c r="H243" s="7"/>
      <c r="I243" s="7"/>
      <c r="J243" s="7"/>
      <c r="K243" s="7"/>
    </row>
    <row r="244" spans="4:11">
      <c r="D244" s="7"/>
      <c r="E244" s="7"/>
      <c r="F244" s="7"/>
      <c r="G244" s="7"/>
      <c r="H244" s="7"/>
      <c r="I244" s="7"/>
      <c r="J244" s="7"/>
      <c r="K244" s="7"/>
    </row>
    <row r="245" spans="4:11">
      <c r="D245" s="7"/>
      <c r="E245" s="7"/>
      <c r="F245" s="7"/>
      <c r="G245" s="7"/>
      <c r="H245" s="7"/>
      <c r="I245" s="7"/>
      <c r="J245" s="7"/>
      <c r="K245" s="7"/>
    </row>
    <row r="246" spans="4:11">
      <c r="D246" s="7"/>
      <c r="E246" s="7"/>
      <c r="F246" s="7"/>
      <c r="G246" s="7"/>
      <c r="H246" s="7"/>
      <c r="I246" s="7"/>
      <c r="J246" s="7"/>
      <c r="K246" s="7"/>
    </row>
    <row r="247" spans="4:11">
      <c r="D247" s="7"/>
      <c r="E247" s="7"/>
      <c r="F247" s="7"/>
      <c r="G247" s="7"/>
      <c r="H247" s="7"/>
      <c r="I247" s="7"/>
      <c r="J247" s="7"/>
      <c r="K247" s="7"/>
    </row>
    <row r="248" spans="4:11">
      <c r="D248" s="7"/>
      <c r="E248" s="7"/>
      <c r="F248" s="7"/>
      <c r="G248" s="7"/>
      <c r="H248" s="7"/>
      <c r="I248" s="7"/>
      <c r="J248" s="7"/>
      <c r="K248" s="7"/>
    </row>
    <row r="249" spans="4:11">
      <c r="D249" s="7"/>
      <c r="E249" s="7"/>
      <c r="F249" s="7"/>
      <c r="G249" s="7"/>
      <c r="H249" s="7"/>
      <c r="I249" s="7"/>
      <c r="J249" s="7"/>
      <c r="K249" s="7"/>
    </row>
    <row r="250" spans="4:11">
      <c r="D250" s="7"/>
      <c r="E250" s="7"/>
      <c r="F250" s="7"/>
      <c r="G250" s="7"/>
      <c r="H250" s="7"/>
      <c r="I250" s="7"/>
      <c r="J250" s="7"/>
      <c r="K250" s="7"/>
    </row>
    <row r="251" spans="4:11">
      <c r="D251" s="7"/>
      <c r="E251" s="7"/>
      <c r="F251" s="7"/>
      <c r="G251" s="7"/>
      <c r="H251" s="7"/>
      <c r="I251" s="7"/>
      <c r="J251" s="7"/>
      <c r="K251" s="7"/>
    </row>
    <row r="252" spans="4:11">
      <c r="D252" s="7"/>
      <c r="E252" s="7"/>
      <c r="F252" s="7"/>
      <c r="G252" s="7"/>
      <c r="H252" s="7"/>
      <c r="I252" s="7"/>
      <c r="J252" s="7"/>
      <c r="K252" s="7"/>
    </row>
    <row r="253" spans="4:11">
      <c r="D253" s="7"/>
      <c r="E253" s="7"/>
      <c r="F253" s="7"/>
      <c r="G253" s="7"/>
      <c r="H253" s="7"/>
      <c r="I253" s="7"/>
      <c r="J253" s="7"/>
      <c r="K253" s="7"/>
    </row>
    <row r="254" spans="4:11">
      <c r="D254" s="7"/>
      <c r="E254" s="7"/>
      <c r="F254" s="7"/>
      <c r="G254" s="7"/>
      <c r="H254" s="7"/>
      <c r="I254" s="7"/>
      <c r="J254" s="7"/>
      <c r="K254" s="7"/>
    </row>
    <row r="255" spans="4:11">
      <c r="D255" s="7"/>
      <c r="E255" s="7"/>
      <c r="F255" s="7"/>
      <c r="G255" s="7"/>
      <c r="H255" s="7"/>
      <c r="I255" s="7"/>
      <c r="J255" s="7"/>
      <c r="K255" s="7"/>
    </row>
    <row r="256" spans="4:11">
      <c r="D256" s="7"/>
      <c r="E256" s="7"/>
      <c r="F256" s="7"/>
      <c r="G256" s="7"/>
      <c r="H256" s="7"/>
      <c r="I256" s="7"/>
      <c r="J256" s="7"/>
      <c r="K256" s="7"/>
    </row>
    <row r="257" spans="4:11">
      <c r="D257" s="7"/>
      <c r="E257" s="7"/>
      <c r="F257" s="7"/>
      <c r="G257" s="7"/>
      <c r="H257" s="7"/>
      <c r="I257" s="7"/>
      <c r="J257" s="7"/>
      <c r="K257" s="7"/>
    </row>
    <row r="258" spans="4:11">
      <c r="D258" s="7"/>
      <c r="E258" s="7"/>
      <c r="F258" s="7"/>
      <c r="G258" s="7"/>
      <c r="H258" s="7"/>
      <c r="I258" s="7"/>
      <c r="J258" s="7"/>
      <c r="K258" s="7"/>
    </row>
    <row r="259" spans="4:11">
      <c r="D259" s="7"/>
      <c r="E259" s="7"/>
      <c r="F259" s="7"/>
      <c r="G259" s="7"/>
      <c r="H259" s="7"/>
      <c r="I259" s="7"/>
      <c r="J259" s="7"/>
      <c r="K259" s="7"/>
    </row>
    <row r="260" spans="4:11">
      <c r="D260" s="7"/>
      <c r="E260" s="7"/>
      <c r="F260" s="7"/>
      <c r="G260" s="7"/>
      <c r="H260" s="7"/>
      <c r="I260" s="7"/>
      <c r="J260" s="7"/>
      <c r="K260" s="7"/>
    </row>
    <row r="261" spans="4:11">
      <c r="D261" s="7"/>
      <c r="E261" s="7"/>
      <c r="F261" s="7"/>
      <c r="G261" s="7"/>
      <c r="H261" s="7"/>
      <c r="I261" s="7"/>
      <c r="J261" s="7"/>
      <c r="K261" s="7"/>
    </row>
    <row r="262" spans="4:11">
      <c r="D262" s="7"/>
      <c r="E262" s="7"/>
      <c r="F262" s="7"/>
      <c r="G262" s="7"/>
      <c r="H262" s="7"/>
      <c r="I262" s="7"/>
      <c r="J262" s="7"/>
      <c r="K262" s="7"/>
    </row>
    <row r="263" spans="4:11">
      <c r="D263" s="7"/>
      <c r="E263" s="7"/>
      <c r="F263" s="7"/>
      <c r="G263" s="7"/>
      <c r="H263" s="7"/>
      <c r="I263" s="7"/>
      <c r="J263" s="7"/>
      <c r="K263" s="7"/>
    </row>
    <row r="264" spans="4:11">
      <c r="D264" s="7"/>
      <c r="E264" s="7"/>
      <c r="F264" s="7"/>
      <c r="G264" s="7"/>
      <c r="H264" s="7"/>
      <c r="I264" s="7"/>
      <c r="J264" s="7"/>
      <c r="K264" s="7"/>
    </row>
    <row r="265" spans="4:11">
      <c r="D265" s="7"/>
      <c r="E265" s="7"/>
      <c r="F265" s="7"/>
      <c r="G265" s="7"/>
      <c r="H265" s="7"/>
      <c r="I265" s="7"/>
      <c r="J265" s="7"/>
      <c r="K265" s="7"/>
    </row>
    <row r="266" spans="4:11">
      <c r="D266" s="7"/>
      <c r="E266" s="7"/>
      <c r="F266" s="7"/>
      <c r="G266" s="7"/>
      <c r="H266" s="7"/>
      <c r="I266" s="7"/>
      <c r="J266" s="7"/>
      <c r="K266" s="7"/>
    </row>
    <row r="267" spans="4:11">
      <c r="D267" s="7"/>
      <c r="E267" s="7"/>
      <c r="F267" s="7"/>
      <c r="G267" s="7"/>
      <c r="H267" s="7"/>
      <c r="I267" s="7"/>
      <c r="J267" s="7"/>
      <c r="K267" s="7"/>
    </row>
    <row r="268" spans="4:11">
      <c r="D268" s="7"/>
      <c r="E268" s="7"/>
      <c r="F268" s="7"/>
      <c r="G268" s="7"/>
      <c r="H268" s="7"/>
      <c r="I268" s="7"/>
      <c r="J268" s="7"/>
      <c r="K268" s="7"/>
    </row>
    <row r="269" spans="4:11">
      <c r="D269" s="7"/>
      <c r="E269" s="7"/>
      <c r="F269" s="7"/>
      <c r="G269" s="7"/>
      <c r="H269" s="7"/>
      <c r="I269" s="7"/>
      <c r="J269" s="7"/>
      <c r="K269" s="7"/>
    </row>
    <row r="270" spans="4:11">
      <c r="D270" s="7"/>
      <c r="E270" s="7"/>
      <c r="F270" s="7"/>
      <c r="G270" s="7"/>
      <c r="H270" s="7"/>
      <c r="I270" s="7"/>
      <c r="J270" s="7"/>
      <c r="K270" s="7"/>
    </row>
    <row r="271" spans="4:11">
      <c r="D271" s="7"/>
      <c r="E271" s="7"/>
      <c r="F271" s="7"/>
      <c r="G271" s="7"/>
      <c r="H271" s="7"/>
      <c r="I271" s="7"/>
      <c r="J271" s="7"/>
      <c r="K271" s="7"/>
    </row>
    <row r="272" spans="4:11">
      <c r="D272" s="7"/>
      <c r="E272" s="7"/>
      <c r="F272" s="7"/>
      <c r="G272" s="7"/>
      <c r="H272" s="7"/>
      <c r="I272" s="7"/>
      <c r="J272" s="7"/>
      <c r="K272" s="7"/>
    </row>
    <row r="273" spans="4:11">
      <c r="D273" s="7"/>
      <c r="E273" s="7"/>
      <c r="F273" s="7"/>
      <c r="G273" s="7"/>
      <c r="H273" s="7"/>
      <c r="I273" s="7"/>
      <c r="J273" s="7"/>
      <c r="K273" s="7"/>
    </row>
    <row r="274" spans="4:11">
      <c r="D274" s="7"/>
      <c r="E274" s="7"/>
      <c r="F274" s="7"/>
      <c r="G274" s="7"/>
      <c r="H274" s="7"/>
      <c r="I274" s="7"/>
      <c r="J274" s="7"/>
      <c r="K274" s="7"/>
    </row>
    <row r="275" spans="4:11">
      <c r="D275" s="7"/>
      <c r="E275" s="7"/>
      <c r="F275" s="7"/>
      <c r="G275" s="7"/>
      <c r="H275" s="7"/>
      <c r="I275" s="7"/>
      <c r="J275" s="7"/>
      <c r="K275" s="7"/>
    </row>
    <row r="276" spans="4:11">
      <c r="D276" s="7"/>
      <c r="E276" s="7"/>
      <c r="F276" s="7"/>
      <c r="G276" s="7"/>
      <c r="H276" s="7"/>
      <c r="I276" s="7"/>
      <c r="J276" s="7"/>
      <c r="K276" s="7"/>
    </row>
    <row r="277" spans="4:11">
      <c r="D277" s="7"/>
      <c r="E277" s="7"/>
      <c r="F277" s="7"/>
      <c r="G277" s="7"/>
      <c r="H277" s="7"/>
      <c r="I277" s="7"/>
      <c r="J277" s="7"/>
      <c r="K277" s="7"/>
    </row>
    <row r="278" spans="4:11">
      <c r="D278" s="7"/>
      <c r="E278" s="7"/>
      <c r="F278" s="7"/>
      <c r="G278" s="7"/>
      <c r="H278" s="7"/>
      <c r="I278" s="7"/>
      <c r="J278" s="7"/>
      <c r="K278" s="7"/>
    </row>
    <row r="279" spans="4:11">
      <c r="D279" s="7"/>
      <c r="E279" s="7"/>
      <c r="F279" s="7"/>
      <c r="G279" s="7"/>
      <c r="H279" s="7"/>
      <c r="I279" s="7"/>
      <c r="J279" s="7"/>
      <c r="K279" s="7"/>
    </row>
    <row r="280" spans="4:11">
      <c r="D280" s="7"/>
      <c r="E280" s="7"/>
      <c r="F280" s="7"/>
      <c r="G280" s="7"/>
      <c r="H280" s="7"/>
      <c r="I280" s="7"/>
      <c r="J280" s="7"/>
      <c r="K280" s="7"/>
    </row>
    <row r="281" spans="4:11">
      <c r="D281" s="7"/>
      <c r="E281" s="7"/>
      <c r="F281" s="7"/>
      <c r="G281" s="7"/>
      <c r="H281" s="7"/>
      <c r="I281" s="7"/>
      <c r="J281" s="7"/>
      <c r="K281" s="7"/>
    </row>
    <row r="282" spans="4:11">
      <c r="D282" s="7"/>
      <c r="E282" s="7"/>
      <c r="F282" s="7"/>
      <c r="G282" s="7"/>
      <c r="H282" s="7"/>
      <c r="I282" s="7"/>
      <c r="J282" s="7"/>
      <c r="K282" s="7"/>
    </row>
    <row r="283" spans="4:11">
      <c r="D283" s="7"/>
      <c r="E283" s="7"/>
      <c r="F283" s="7"/>
      <c r="G283" s="7"/>
      <c r="H283" s="7"/>
      <c r="I283" s="7"/>
      <c r="J283" s="7"/>
      <c r="K283" s="7"/>
    </row>
    <row r="284" spans="4:11">
      <c r="D284" s="7"/>
      <c r="E284" s="7"/>
      <c r="F284" s="7"/>
      <c r="G284" s="7"/>
      <c r="H284" s="7"/>
      <c r="I284" s="7"/>
      <c r="J284" s="7"/>
      <c r="K284" s="7"/>
    </row>
    <row r="285" spans="4:11">
      <c r="D285" s="7"/>
      <c r="E285" s="7"/>
      <c r="F285" s="7"/>
      <c r="G285" s="7"/>
      <c r="H285" s="7"/>
      <c r="I285" s="7"/>
      <c r="J285" s="7"/>
      <c r="K285" s="7"/>
    </row>
    <row r="286" spans="4:11">
      <c r="D286" s="7"/>
      <c r="E286" s="7"/>
      <c r="F286" s="7"/>
      <c r="G286" s="7"/>
      <c r="H286" s="7"/>
      <c r="I286" s="7"/>
      <c r="J286" s="7"/>
      <c r="K286" s="7"/>
    </row>
    <row r="287" spans="4:11">
      <c r="D287" s="7"/>
      <c r="E287" s="7"/>
      <c r="F287" s="7"/>
      <c r="G287" s="7"/>
      <c r="H287" s="7"/>
      <c r="I287" s="7"/>
      <c r="J287" s="7"/>
      <c r="K287" s="7"/>
    </row>
    <row r="288" spans="4:11">
      <c r="D288" s="7"/>
      <c r="E288" s="7"/>
      <c r="F288" s="7"/>
      <c r="G288" s="7"/>
      <c r="H288" s="7"/>
      <c r="I288" s="7"/>
      <c r="J288" s="7"/>
      <c r="K288" s="7"/>
    </row>
    <row r="289" spans="4:11">
      <c r="D289" s="7"/>
      <c r="E289" s="7"/>
      <c r="F289" s="7"/>
      <c r="G289" s="7"/>
      <c r="H289" s="7"/>
      <c r="I289" s="7"/>
      <c r="J289" s="7"/>
      <c r="K289" s="7"/>
    </row>
    <row r="290" spans="4:11">
      <c r="D290" s="7"/>
      <c r="E290" s="7"/>
      <c r="F290" s="7"/>
      <c r="G290" s="7"/>
      <c r="H290" s="7"/>
      <c r="I290" s="7"/>
      <c r="J290" s="7"/>
      <c r="K290" s="7"/>
    </row>
    <row r="291" spans="4:11">
      <c r="D291" s="7"/>
      <c r="E291" s="7"/>
      <c r="F291" s="7"/>
      <c r="G291" s="7"/>
      <c r="H291" s="7"/>
      <c r="I291" s="7"/>
      <c r="J291" s="7"/>
      <c r="K291" s="7"/>
    </row>
    <row r="292" spans="4:11">
      <c r="D292" s="7"/>
      <c r="E292" s="7"/>
      <c r="F292" s="7"/>
      <c r="G292" s="7"/>
      <c r="H292" s="7"/>
      <c r="I292" s="7"/>
      <c r="J292" s="7"/>
      <c r="K292" s="7"/>
    </row>
    <row r="293" spans="4:11">
      <c r="D293" s="7"/>
      <c r="E293" s="7"/>
      <c r="F293" s="7"/>
      <c r="G293" s="7"/>
      <c r="H293" s="7"/>
      <c r="I293" s="7"/>
      <c r="J293" s="7"/>
      <c r="K293" s="7"/>
    </row>
    <row r="294" spans="4:11">
      <c r="D294" s="7"/>
      <c r="E294" s="7"/>
      <c r="F294" s="7"/>
      <c r="G294" s="7"/>
      <c r="H294" s="7"/>
      <c r="I294" s="7"/>
      <c r="J294" s="7"/>
      <c r="K294" s="7"/>
    </row>
    <row r="295" spans="4:11">
      <c r="D295" s="7"/>
      <c r="E295" s="7"/>
      <c r="F295" s="7"/>
      <c r="G295" s="7"/>
      <c r="H295" s="7"/>
      <c r="I295" s="7"/>
      <c r="J295" s="7"/>
      <c r="K295" s="7"/>
    </row>
    <row r="296" spans="4:11">
      <c r="D296" s="7"/>
      <c r="E296" s="7"/>
      <c r="F296" s="7"/>
      <c r="G296" s="7"/>
      <c r="H296" s="7"/>
      <c r="I296" s="7"/>
      <c r="J296" s="7"/>
      <c r="K296" s="7"/>
    </row>
    <row r="297" spans="4:11">
      <c r="D297" s="7"/>
      <c r="E297" s="7"/>
      <c r="F297" s="7"/>
      <c r="G297" s="7"/>
      <c r="H297" s="7"/>
      <c r="I297" s="7"/>
      <c r="J297" s="7"/>
      <c r="K297" s="7"/>
    </row>
    <row r="298" spans="4:11">
      <c r="D298" s="7"/>
      <c r="E298" s="7"/>
      <c r="F298" s="7"/>
      <c r="G298" s="7"/>
      <c r="H298" s="7"/>
      <c r="I298" s="7"/>
      <c r="J298" s="7"/>
      <c r="K298" s="7"/>
    </row>
    <row r="299" spans="4:11">
      <c r="D299" s="7"/>
      <c r="E299" s="7"/>
      <c r="F299" s="7"/>
      <c r="G299" s="7"/>
      <c r="H299" s="7"/>
      <c r="I299" s="7"/>
      <c r="J299" s="7"/>
      <c r="K299" s="7"/>
    </row>
    <row r="300" spans="4:11">
      <c r="D300" s="7"/>
      <c r="E300" s="7"/>
      <c r="F300" s="7"/>
      <c r="G300" s="7"/>
      <c r="H300" s="7"/>
      <c r="I300" s="7"/>
      <c r="J300" s="7"/>
      <c r="K300" s="7"/>
    </row>
    <row r="301" spans="4:11">
      <c r="D301" s="7"/>
      <c r="E301" s="7"/>
      <c r="F301" s="7"/>
      <c r="G301" s="7"/>
      <c r="H301" s="7"/>
      <c r="I301" s="7"/>
      <c r="J301" s="7"/>
      <c r="K301" s="7"/>
    </row>
    <row r="302" spans="4:11">
      <c r="D302" s="7"/>
      <c r="E302" s="7"/>
      <c r="F302" s="7"/>
      <c r="G302" s="7"/>
      <c r="H302" s="7"/>
      <c r="I302" s="7"/>
      <c r="J302" s="7"/>
      <c r="K302" s="7"/>
    </row>
    <row r="303" spans="4:11">
      <c r="D303" s="7"/>
      <c r="E303" s="7"/>
      <c r="F303" s="7"/>
      <c r="G303" s="7"/>
      <c r="H303" s="7"/>
      <c r="I303" s="7"/>
      <c r="J303" s="7"/>
      <c r="K303" s="7"/>
    </row>
    <row r="304" spans="4:11">
      <c r="D304" s="7"/>
      <c r="E304" s="7"/>
      <c r="F304" s="7"/>
      <c r="G304" s="7"/>
      <c r="H304" s="7"/>
      <c r="I304" s="7"/>
      <c r="J304" s="7"/>
      <c r="K304" s="7"/>
    </row>
    <row r="305" spans="4:11">
      <c r="D305" s="7"/>
      <c r="E305" s="7"/>
      <c r="F305" s="7"/>
      <c r="G305" s="7"/>
      <c r="H305" s="7"/>
      <c r="I305" s="7"/>
      <c r="J305" s="7"/>
      <c r="K305" s="7"/>
    </row>
    <row r="306" spans="4:11">
      <c r="D306" s="7"/>
      <c r="E306" s="7"/>
      <c r="F306" s="7"/>
      <c r="G306" s="7"/>
      <c r="H306" s="7"/>
      <c r="I306" s="7"/>
      <c r="J306" s="7"/>
      <c r="K306" s="7"/>
    </row>
    <row r="307" spans="4:11">
      <c r="D307" s="7"/>
      <c r="E307" s="7"/>
      <c r="F307" s="7"/>
      <c r="G307" s="7"/>
      <c r="H307" s="7"/>
      <c r="I307" s="7"/>
      <c r="J307" s="7"/>
      <c r="K307" s="7"/>
    </row>
    <row r="308" spans="4:11">
      <c r="D308" s="7"/>
      <c r="E308" s="7"/>
      <c r="F308" s="7"/>
      <c r="G308" s="7"/>
      <c r="H308" s="7"/>
      <c r="I308" s="7"/>
      <c r="J308" s="7"/>
      <c r="K308" s="7"/>
    </row>
    <row r="309" spans="4:11">
      <c r="D309" s="7"/>
      <c r="E309" s="7"/>
      <c r="F309" s="7"/>
      <c r="G309" s="7"/>
      <c r="H309" s="7"/>
      <c r="I309" s="7"/>
      <c r="J309" s="7"/>
      <c r="K309" s="7"/>
    </row>
    <row r="310" spans="4:11">
      <c r="D310" s="7"/>
      <c r="E310" s="7"/>
      <c r="F310" s="7"/>
      <c r="G310" s="7"/>
      <c r="H310" s="7"/>
      <c r="I310" s="7"/>
      <c r="J310" s="7"/>
      <c r="K310" s="7"/>
    </row>
    <row r="311" spans="4:11">
      <c r="D311" s="7"/>
      <c r="E311" s="7"/>
      <c r="F311" s="7"/>
      <c r="G311" s="7"/>
      <c r="H311" s="7"/>
      <c r="I311" s="7"/>
      <c r="J311" s="7"/>
      <c r="K311" s="7"/>
    </row>
    <row r="312" spans="4:11">
      <c r="D312" s="7"/>
      <c r="E312" s="7"/>
      <c r="F312" s="7"/>
      <c r="G312" s="7"/>
      <c r="H312" s="7"/>
      <c r="I312" s="7"/>
      <c r="J312" s="7"/>
      <c r="K312" s="7"/>
    </row>
    <row r="313" spans="4:11">
      <c r="D313" s="7"/>
      <c r="E313" s="7"/>
      <c r="F313" s="7"/>
      <c r="G313" s="7"/>
      <c r="H313" s="7"/>
      <c r="I313" s="7"/>
      <c r="J313" s="7"/>
      <c r="K313" s="7"/>
    </row>
    <row r="314" spans="4:11">
      <c r="D314" s="7"/>
      <c r="E314" s="7"/>
      <c r="F314" s="7"/>
      <c r="G314" s="7"/>
      <c r="H314" s="7"/>
      <c r="I314" s="7"/>
      <c r="J314" s="7"/>
      <c r="K314" s="7"/>
    </row>
    <row r="315" spans="4:11">
      <c r="D315" s="7"/>
      <c r="E315" s="7"/>
      <c r="F315" s="7"/>
      <c r="G315" s="7"/>
      <c r="H315" s="7"/>
      <c r="I315" s="7"/>
      <c r="J315" s="7"/>
      <c r="K315" s="7"/>
    </row>
    <row r="316" spans="4:11">
      <c r="D316" s="7"/>
      <c r="E316" s="7"/>
      <c r="F316" s="7"/>
      <c r="G316" s="7"/>
      <c r="H316" s="7"/>
      <c r="I316" s="7"/>
      <c r="J316" s="7"/>
      <c r="K316" s="7"/>
    </row>
    <row r="317" spans="4:11">
      <c r="D317" s="7"/>
      <c r="E317" s="7"/>
      <c r="F317" s="7"/>
      <c r="G317" s="7"/>
      <c r="H317" s="7"/>
      <c r="I317" s="7"/>
      <c r="J317" s="7"/>
      <c r="K317" s="7"/>
    </row>
    <row r="318" spans="4:11">
      <c r="D318" s="7"/>
      <c r="E318" s="7"/>
      <c r="F318" s="7"/>
      <c r="G318" s="7"/>
      <c r="H318" s="7"/>
      <c r="I318" s="7"/>
      <c r="J318" s="7"/>
      <c r="K318" s="7"/>
    </row>
    <row r="319" spans="4:11">
      <c r="D319" s="7"/>
      <c r="E319" s="7"/>
      <c r="F319" s="7"/>
      <c r="G319" s="7"/>
      <c r="H319" s="7"/>
      <c r="I319" s="7"/>
      <c r="J319" s="7"/>
      <c r="K319" s="7"/>
    </row>
    <row r="320" spans="4:11">
      <c r="D320" s="7"/>
      <c r="E320" s="7"/>
      <c r="F320" s="7"/>
      <c r="G320" s="7"/>
      <c r="H320" s="7"/>
      <c r="I320" s="7"/>
      <c r="J320" s="7"/>
      <c r="K320" s="7"/>
    </row>
    <row r="321" spans="4:11">
      <c r="D321" s="7"/>
      <c r="E321" s="7"/>
      <c r="F321" s="7"/>
      <c r="G321" s="7"/>
      <c r="H321" s="7"/>
      <c r="I321" s="7"/>
      <c r="J321" s="7"/>
      <c r="K321" s="7"/>
    </row>
    <row r="322" spans="4:11">
      <c r="D322" s="7"/>
      <c r="E322" s="7"/>
      <c r="F322" s="7"/>
      <c r="G322" s="7"/>
      <c r="H322" s="7"/>
      <c r="I322" s="7"/>
      <c r="J322" s="7"/>
      <c r="K322" s="7"/>
    </row>
    <row r="323" spans="4:11">
      <c r="D323" s="7"/>
      <c r="E323" s="7"/>
      <c r="F323" s="7"/>
      <c r="G323" s="7"/>
      <c r="H323" s="7"/>
      <c r="I323" s="7"/>
      <c r="J323" s="7"/>
      <c r="K323" s="7"/>
    </row>
    <row r="324" spans="4:11">
      <c r="D324" s="7"/>
      <c r="E324" s="7"/>
      <c r="F324" s="7"/>
      <c r="G324" s="7"/>
      <c r="H324" s="7"/>
      <c r="I324" s="7"/>
      <c r="J324" s="7"/>
      <c r="K324" s="7"/>
    </row>
    <row r="325" spans="4:11">
      <c r="D325" s="7"/>
      <c r="E325" s="7"/>
      <c r="F325" s="7"/>
      <c r="G325" s="7"/>
      <c r="H325" s="7"/>
      <c r="I325" s="7"/>
      <c r="J325" s="7"/>
      <c r="K325" s="7"/>
    </row>
    <row r="326" spans="4:11">
      <c r="D326" s="7"/>
      <c r="E326" s="7"/>
      <c r="F326" s="7"/>
      <c r="G326" s="7"/>
      <c r="H326" s="7"/>
      <c r="I326" s="7"/>
      <c r="J326" s="7"/>
      <c r="K326" s="7"/>
    </row>
    <row r="327" spans="4:11">
      <c r="D327" s="7"/>
      <c r="E327" s="7"/>
      <c r="F327" s="7"/>
      <c r="G327" s="7"/>
      <c r="H327" s="7"/>
      <c r="I327" s="7"/>
      <c r="J327" s="7"/>
      <c r="K327" s="7"/>
    </row>
    <row r="328" spans="4:11">
      <c r="D328" s="7"/>
      <c r="E328" s="7"/>
      <c r="F328" s="7"/>
      <c r="G328" s="7"/>
      <c r="H328" s="7"/>
      <c r="I328" s="7"/>
      <c r="J328" s="7"/>
      <c r="K328" s="7"/>
    </row>
    <row r="329" spans="4:11">
      <c r="D329" s="7"/>
      <c r="E329" s="7"/>
      <c r="F329" s="7"/>
      <c r="G329" s="7"/>
      <c r="H329" s="7"/>
      <c r="I329" s="7"/>
      <c r="J329" s="7"/>
      <c r="K329" s="7"/>
    </row>
    <row r="330" spans="4:11">
      <c r="D330" s="7"/>
      <c r="E330" s="7"/>
      <c r="F330" s="7"/>
      <c r="G330" s="7"/>
      <c r="H330" s="7"/>
      <c r="I330" s="7"/>
      <c r="J330" s="7"/>
      <c r="K330" s="7"/>
    </row>
    <row r="331" spans="4:11">
      <c r="D331" s="7"/>
      <c r="E331" s="7"/>
      <c r="F331" s="7"/>
      <c r="G331" s="7"/>
      <c r="H331" s="7"/>
      <c r="I331" s="7"/>
      <c r="J331" s="7"/>
      <c r="K331" s="7"/>
    </row>
    <row r="332" spans="4:11">
      <c r="D332" s="7"/>
      <c r="E332" s="7"/>
      <c r="F332" s="7"/>
      <c r="G332" s="7"/>
      <c r="H332" s="7"/>
      <c r="I332" s="7"/>
      <c r="J332" s="7"/>
      <c r="K332" s="7"/>
    </row>
    <row r="333" spans="4:11">
      <c r="D333" s="7"/>
      <c r="E333" s="7"/>
      <c r="F333" s="7"/>
      <c r="G333" s="7"/>
      <c r="H333" s="7"/>
      <c r="I333" s="7"/>
      <c r="J333" s="7"/>
      <c r="K333" s="7"/>
    </row>
    <row r="334" spans="4:11">
      <c r="D334" s="7"/>
      <c r="E334" s="7"/>
      <c r="F334" s="7"/>
      <c r="G334" s="7"/>
      <c r="H334" s="7"/>
      <c r="I334" s="7"/>
      <c r="J334" s="7"/>
      <c r="K334" s="7"/>
    </row>
    <row r="335" spans="4:11">
      <c r="D335" s="7"/>
      <c r="E335" s="7"/>
      <c r="F335" s="7"/>
      <c r="G335" s="7"/>
      <c r="H335" s="7"/>
      <c r="I335" s="7"/>
      <c r="J335" s="7"/>
      <c r="K335" s="7"/>
    </row>
    <row r="336" spans="4:11">
      <c r="D336" s="7"/>
      <c r="E336" s="7"/>
      <c r="F336" s="7"/>
      <c r="G336" s="7"/>
      <c r="H336" s="7"/>
      <c r="I336" s="7"/>
      <c r="J336" s="7"/>
      <c r="K336" s="7"/>
    </row>
    <row r="337" spans="4:11">
      <c r="D337" s="7"/>
      <c r="E337" s="7"/>
      <c r="F337" s="7"/>
      <c r="G337" s="7"/>
      <c r="H337" s="7"/>
      <c r="I337" s="7"/>
      <c r="J337" s="7"/>
      <c r="K337" s="7"/>
    </row>
    <row r="338" spans="4:11">
      <c r="D338" s="7"/>
      <c r="E338" s="7"/>
      <c r="F338" s="7"/>
      <c r="G338" s="7"/>
      <c r="H338" s="7"/>
      <c r="I338" s="7"/>
      <c r="J338" s="7"/>
      <c r="K338" s="7"/>
    </row>
    <row r="339" spans="4:11">
      <c r="D339" s="7"/>
      <c r="E339" s="7"/>
      <c r="F339" s="7"/>
      <c r="G339" s="7"/>
      <c r="H339" s="7"/>
      <c r="I339" s="7"/>
      <c r="J339" s="7"/>
      <c r="K339" s="7"/>
    </row>
    <row r="340" spans="4:11">
      <c r="D340" s="7"/>
      <c r="E340" s="7"/>
      <c r="F340" s="7"/>
      <c r="G340" s="7"/>
      <c r="H340" s="7"/>
      <c r="I340" s="7"/>
      <c r="J340" s="7"/>
      <c r="K340" s="7"/>
    </row>
    <row r="341" spans="4:11">
      <c r="D341" s="7"/>
      <c r="E341" s="7"/>
      <c r="F341" s="7"/>
      <c r="G341" s="7"/>
      <c r="H341" s="7"/>
      <c r="I341" s="7"/>
      <c r="J341" s="7"/>
      <c r="K341" s="7"/>
    </row>
    <row r="342" spans="4:11">
      <c r="D342" s="7"/>
      <c r="E342" s="7"/>
      <c r="F342" s="7"/>
      <c r="G342" s="7"/>
      <c r="H342" s="7"/>
      <c r="I342" s="7"/>
      <c r="J342" s="7"/>
      <c r="K342" s="7"/>
    </row>
    <row r="343" spans="4:11">
      <c r="D343" s="7"/>
      <c r="E343" s="7"/>
      <c r="F343" s="7"/>
      <c r="G343" s="7"/>
      <c r="H343" s="7"/>
      <c r="I343" s="7"/>
      <c r="J343" s="7"/>
      <c r="K343" s="7"/>
    </row>
    <row r="344" spans="4:11">
      <c r="D344" s="7"/>
      <c r="E344" s="7"/>
      <c r="F344" s="7"/>
      <c r="G344" s="7"/>
      <c r="H344" s="7"/>
      <c r="I344" s="7"/>
      <c r="J344" s="7"/>
      <c r="K344" s="7"/>
    </row>
    <row r="345" spans="4:11">
      <c r="D345" s="7"/>
      <c r="E345" s="7"/>
      <c r="F345" s="7"/>
      <c r="G345" s="7"/>
      <c r="H345" s="7"/>
      <c r="I345" s="7"/>
      <c r="J345" s="7"/>
      <c r="K345" s="7"/>
    </row>
    <row r="346" spans="4:11">
      <c r="D346" s="7"/>
      <c r="E346" s="7"/>
      <c r="F346" s="7"/>
      <c r="G346" s="7"/>
      <c r="H346" s="7"/>
      <c r="I346" s="7"/>
      <c r="J346" s="7"/>
      <c r="K346" s="7"/>
    </row>
    <row r="347" spans="4:11">
      <c r="D347" s="7"/>
      <c r="E347" s="7"/>
      <c r="F347" s="7"/>
      <c r="G347" s="7"/>
      <c r="H347" s="7"/>
      <c r="I347" s="7"/>
      <c r="J347" s="7"/>
      <c r="K347" s="7"/>
    </row>
    <row r="348" spans="4:11">
      <c r="D348" s="7"/>
      <c r="E348" s="7"/>
      <c r="F348" s="7"/>
      <c r="G348" s="7"/>
      <c r="H348" s="7"/>
      <c r="I348" s="7"/>
      <c r="J348" s="7"/>
      <c r="K348" s="7"/>
    </row>
    <row r="349" spans="4:11">
      <c r="D349" s="7"/>
      <c r="E349" s="7"/>
      <c r="F349" s="7"/>
      <c r="G349" s="7"/>
      <c r="H349" s="7"/>
      <c r="I349" s="7"/>
      <c r="J349" s="7"/>
      <c r="K349" s="7"/>
    </row>
    <row r="350" spans="4:11">
      <c r="D350" s="7"/>
      <c r="E350" s="7"/>
      <c r="F350" s="7"/>
      <c r="G350" s="7"/>
      <c r="H350" s="7"/>
      <c r="I350" s="7"/>
      <c r="J350" s="7"/>
      <c r="K350" s="7"/>
    </row>
    <row r="351" spans="4:11">
      <c r="D351" s="7"/>
      <c r="E351" s="7"/>
      <c r="F351" s="7"/>
      <c r="G351" s="7"/>
      <c r="H351" s="7"/>
      <c r="I351" s="7"/>
      <c r="J351" s="7"/>
      <c r="K351" s="7"/>
    </row>
    <row r="352" spans="4:11">
      <c r="D352" s="7"/>
      <c r="E352" s="7"/>
      <c r="F352" s="7"/>
      <c r="G352" s="7"/>
      <c r="H352" s="7"/>
      <c r="I352" s="7"/>
      <c r="J352" s="7"/>
      <c r="K352" s="7"/>
    </row>
    <row r="353" spans="4:11">
      <c r="D353" s="7"/>
      <c r="E353" s="7"/>
      <c r="F353" s="7"/>
      <c r="G353" s="7"/>
      <c r="H353" s="7"/>
      <c r="I353" s="7"/>
      <c r="J353" s="7"/>
      <c r="K353" s="7"/>
    </row>
    <row r="354" spans="4:11">
      <c r="D354" s="7"/>
      <c r="E354" s="7"/>
      <c r="F354" s="7"/>
      <c r="G354" s="7"/>
      <c r="H354" s="7"/>
      <c r="I354" s="7"/>
      <c r="J354" s="7"/>
      <c r="K354" s="7"/>
    </row>
    <row r="355" spans="4:11">
      <c r="D355" s="7"/>
      <c r="E355" s="7"/>
      <c r="F355" s="7"/>
      <c r="G355" s="7"/>
      <c r="H355" s="7"/>
      <c r="I355" s="7"/>
      <c r="J355" s="7"/>
      <c r="K355" s="7"/>
    </row>
    <row r="356" spans="4:11">
      <c r="D356" s="7"/>
      <c r="E356" s="7"/>
      <c r="F356" s="7"/>
      <c r="G356" s="7"/>
      <c r="H356" s="7"/>
      <c r="I356" s="7"/>
      <c r="J356" s="7"/>
      <c r="K356" s="7"/>
    </row>
    <row r="357" spans="4:11">
      <c r="D357" s="7"/>
      <c r="E357" s="7"/>
      <c r="F357" s="7"/>
      <c r="G357" s="7"/>
      <c r="H357" s="7"/>
      <c r="I357" s="7"/>
      <c r="J357" s="7"/>
      <c r="K357" s="7"/>
    </row>
    <row r="358" spans="4:11">
      <c r="D358" s="7"/>
      <c r="E358" s="7"/>
      <c r="F358" s="7"/>
      <c r="G358" s="7"/>
      <c r="H358" s="7"/>
      <c r="I358" s="7"/>
      <c r="J358" s="7"/>
      <c r="K358" s="7"/>
    </row>
    <row r="359" spans="4:11">
      <c r="D359" s="7"/>
      <c r="E359" s="7"/>
      <c r="F359" s="7"/>
      <c r="G359" s="7"/>
      <c r="H359" s="7"/>
      <c r="I359" s="7"/>
      <c r="J359" s="7"/>
      <c r="K359" s="7"/>
    </row>
    <row r="360" spans="4:11">
      <c r="D360" s="7"/>
      <c r="E360" s="7"/>
      <c r="F360" s="7"/>
      <c r="G360" s="7"/>
      <c r="H360" s="7"/>
      <c r="I360" s="7"/>
      <c r="J360" s="7"/>
      <c r="K360" s="7"/>
    </row>
    <row r="361" spans="4:11">
      <c r="D361" s="7"/>
      <c r="E361" s="7"/>
      <c r="F361" s="7"/>
      <c r="G361" s="7"/>
      <c r="H361" s="7"/>
      <c r="I361" s="7"/>
      <c r="J361" s="7"/>
      <c r="K361" s="7"/>
    </row>
    <row r="362" spans="4:11">
      <c r="D362" s="7"/>
      <c r="E362" s="7"/>
      <c r="F362" s="7"/>
      <c r="G362" s="7"/>
      <c r="H362" s="7"/>
      <c r="I362" s="7"/>
      <c r="J362" s="7"/>
      <c r="K362" s="7"/>
    </row>
    <row r="363" spans="4:11">
      <c r="D363" s="7"/>
      <c r="E363" s="7"/>
      <c r="F363" s="7"/>
      <c r="G363" s="7"/>
      <c r="H363" s="7"/>
      <c r="I363" s="7"/>
      <c r="J363" s="7"/>
      <c r="K363" s="7"/>
    </row>
    <row r="364" spans="4:11">
      <c r="D364" s="7"/>
      <c r="E364" s="7"/>
      <c r="F364" s="7"/>
      <c r="G364" s="7"/>
      <c r="H364" s="7"/>
      <c r="I364" s="7"/>
      <c r="J364" s="7"/>
      <c r="K364" s="7"/>
    </row>
    <row r="365" spans="4:11">
      <c r="D365" s="7"/>
      <c r="E365" s="7"/>
      <c r="F365" s="7"/>
      <c r="G365" s="7"/>
      <c r="H365" s="7"/>
      <c r="I365" s="7"/>
      <c r="J365" s="7"/>
      <c r="K365" s="7"/>
    </row>
    <row r="366" spans="4:11">
      <c r="D366" s="7"/>
      <c r="E366" s="7"/>
      <c r="F366" s="7"/>
      <c r="G366" s="7"/>
      <c r="H366" s="7"/>
      <c r="I366" s="7"/>
      <c r="J366" s="7"/>
      <c r="K366" s="7"/>
    </row>
    <row r="367" spans="4:11">
      <c r="D367" s="7"/>
      <c r="E367" s="7"/>
      <c r="F367" s="7"/>
      <c r="G367" s="7"/>
      <c r="H367" s="7"/>
      <c r="I367" s="7"/>
      <c r="J367" s="7"/>
      <c r="K367" s="7"/>
    </row>
    <row r="368" spans="4:11">
      <c r="D368" s="7"/>
      <c r="E368" s="7"/>
      <c r="F368" s="7"/>
      <c r="G368" s="7"/>
      <c r="H368" s="7"/>
      <c r="I368" s="7"/>
      <c r="J368" s="7"/>
      <c r="K368" s="7"/>
    </row>
    <row r="369" spans="4:11">
      <c r="D369" s="7"/>
      <c r="E369" s="7"/>
      <c r="F369" s="7"/>
      <c r="G369" s="7"/>
      <c r="H369" s="7"/>
      <c r="I369" s="7"/>
      <c r="J369" s="7"/>
      <c r="K369" s="7"/>
    </row>
    <row r="370" spans="4:11">
      <c r="D370" s="7"/>
      <c r="E370" s="7"/>
      <c r="F370" s="7"/>
      <c r="G370" s="7"/>
      <c r="H370" s="7"/>
      <c r="I370" s="7"/>
      <c r="J370" s="7"/>
      <c r="K370" s="7"/>
    </row>
    <row r="371" spans="4:11">
      <c r="D371" s="7"/>
      <c r="E371" s="7"/>
      <c r="F371" s="7"/>
      <c r="G371" s="7"/>
      <c r="H371" s="7"/>
      <c r="I371" s="7"/>
      <c r="J371" s="7"/>
      <c r="K371" s="7"/>
    </row>
    <row r="372" spans="4:11">
      <c r="D372" s="7"/>
      <c r="E372" s="7"/>
      <c r="F372" s="7"/>
      <c r="G372" s="7"/>
      <c r="H372" s="7"/>
      <c r="I372" s="7"/>
      <c r="J372" s="7"/>
      <c r="K372" s="7"/>
    </row>
    <row r="373" spans="4:11">
      <c r="D373" s="7"/>
      <c r="E373" s="7"/>
      <c r="F373" s="7"/>
      <c r="G373" s="7"/>
      <c r="H373" s="7"/>
      <c r="I373" s="7"/>
      <c r="J373" s="7"/>
      <c r="K373" s="7"/>
    </row>
    <row r="374" spans="4:11">
      <c r="D374" s="7"/>
      <c r="E374" s="7"/>
      <c r="F374" s="7"/>
      <c r="G374" s="7"/>
      <c r="H374" s="7"/>
      <c r="I374" s="7"/>
      <c r="J374" s="7"/>
      <c r="K374" s="7"/>
    </row>
    <row r="375" spans="4:11">
      <c r="D375" s="7"/>
      <c r="E375" s="7"/>
      <c r="F375" s="7"/>
      <c r="G375" s="7"/>
      <c r="H375" s="7"/>
      <c r="I375" s="7"/>
      <c r="J375" s="7"/>
      <c r="K375" s="7"/>
    </row>
    <row r="376" spans="4:11">
      <c r="D376" s="7"/>
      <c r="E376" s="7"/>
      <c r="F376" s="7"/>
      <c r="G376" s="7"/>
      <c r="H376" s="7"/>
      <c r="I376" s="7"/>
      <c r="J376" s="7"/>
      <c r="K376" s="7"/>
    </row>
    <row r="377" spans="4:11">
      <c r="D377" s="7"/>
      <c r="E377" s="7"/>
      <c r="F377" s="7"/>
      <c r="G377" s="7"/>
      <c r="H377" s="7"/>
      <c r="I377" s="7"/>
      <c r="J377" s="7"/>
      <c r="K377" s="7"/>
    </row>
    <row r="378" spans="4:11">
      <c r="D378" s="7"/>
      <c r="E378" s="7"/>
      <c r="F378" s="7"/>
      <c r="G378" s="7"/>
      <c r="H378" s="7"/>
      <c r="I378" s="7"/>
      <c r="J378" s="7"/>
      <c r="K378" s="7"/>
    </row>
    <row r="379" spans="4:11">
      <c r="D379" s="7"/>
      <c r="E379" s="7"/>
      <c r="F379" s="7"/>
      <c r="G379" s="7"/>
      <c r="H379" s="7"/>
      <c r="I379" s="7"/>
      <c r="J379" s="7"/>
      <c r="K379" s="7"/>
    </row>
    <row r="380" spans="4:11">
      <c r="D380" s="7"/>
      <c r="E380" s="7"/>
      <c r="F380" s="7"/>
      <c r="G380" s="7"/>
      <c r="H380" s="7"/>
      <c r="I380" s="7"/>
      <c r="J380" s="7"/>
      <c r="K380" s="7"/>
    </row>
    <row r="381" spans="4:11">
      <c r="D381" s="7"/>
      <c r="E381" s="7"/>
      <c r="F381" s="7"/>
      <c r="G381" s="7"/>
      <c r="H381" s="7"/>
      <c r="I381" s="7"/>
      <c r="J381" s="7"/>
      <c r="K381" s="7"/>
    </row>
    <row r="382" spans="4:11">
      <c r="D382" s="7"/>
      <c r="E382" s="7"/>
      <c r="F382" s="7"/>
      <c r="G382" s="7"/>
      <c r="H382" s="7"/>
      <c r="I382" s="7"/>
      <c r="J382" s="7"/>
      <c r="K382" s="7"/>
    </row>
    <row r="383" spans="4:11">
      <c r="D383" s="7"/>
      <c r="E383" s="7"/>
      <c r="F383" s="7"/>
      <c r="G383" s="7"/>
      <c r="H383" s="7"/>
      <c r="I383" s="7"/>
      <c r="J383" s="7"/>
      <c r="K383" s="7"/>
    </row>
    <row r="384" spans="4:11">
      <c r="D384" s="7"/>
      <c r="E384" s="7"/>
      <c r="F384" s="7"/>
      <c r="G384" s="7"/>
      <c r="H384" s="7"/>
      <c r="I384" s="7"/>
      <c r="J384" s="7"/>
      <c r="K384" s="7"/>
    </row>
    <row r="385" spans="4:11">
      <c r="D385" s="7"/>
      <c r="E385" s="7"/>
      <c r="F385" s="7"/>
      <c r="G385" s="7"/>
      <c r="H385" s="7"/>
      <c r="I385" s="7"/>
      <c r="J385" s="7"/>
      <c r="K385" s="7"/>
    </row>
    <row r="386" spans="4:11">
      <c r="D386" s="7"/>
      <c r="E386" s="7"/>
      <c r="F386" s="7"/>
      <c r="G386" s="7"/>
      <c r="H386" s="7"/>
      <c r="I386" s="7"/>
      <c r="J386" s="7"/>
      <c r="K386" s="7"/>
    </row>
    <row r="387" spans="4:11">
      <c r="D387" s="7"/>
      <c r="E387" s="7"/>
      <c r="F387" s="7"/>
      <c r="G387" s="7"/>
      <c r="H387" s="7"/>
      <c r="I387" s="7"/>
      <c r="J387" s="7"/>
      <c r="K387" s="7"/>
    </row>
    <row r="388" spans="4:11">
      <c r="D388" s="7"/>
      <c r="E388" s="7"/>
      <c r="F388" s="7"/>
      <c r="G388" s="7"/>
      <c r="H388" s="7"/>
      <c r="I388" s="7"/>
      <c r="J388" s="7"/>
      <c r="K388" s="7"/>
    </row>
    <row r="389" spans="4:11">
      <c r="D389" s="7"/>
      <c r="E389" s="7"/>
      <c r="F389" s="7"/>
      <c r="G389" s="7"/>
      <c r="H389" s="7"/>
      <c r="I389" s="7"/>
      <c r="J389" s="7"/>
      <c r="K389" s="7"/>
    </row>
    <row r="390" spans="4:11">
      <c r="D390" s="7"/>
      <c r="E390" s="7"/>
      <c r="F390" s="7"/>
      <c r="G390" s="7"/>
      <c r="H390" s="7"/>
      <c r="I390" s="7"/>
      <c r="J390" s="7"/>
      <c r="K390" s="7"/>
    </row>
    <row r="391" spans="4:11">
      <c r="D391" s="7"/>
      <c r="E391" s="7"/>
      <c r="F391" s="7"/>
      <c r="G391" s="7"/>
      <c r="H391" s="7"/>
      <c r="I391" s="7"/>
      <c r="J391" s="7"/>
      <c r="K391" s="7"/>
    </row>
    <row r="392" spans="4:11">
      <c r="D392" s="7"/>
      <c r="E392" s="7"/>
      <c r="F392" s="7"/>
      <c r="G392" s="7"/>
      <c r="H392" s="7"/>
      <c r="I392" s="7"/>
      <c r="J392" s="7"/>
      <c r="K392" s="7"/>
    </row>
    <row r="393" spans="4:11">
      <c r="D393" s="7"/>
      <c r="E393" s="7"/>
      <c r="F393" s="7"/>
      <c r="G393" s="7"/>
      <c r="H393" s="7"/>
      <c r="I393" s="7"/>
      <c r="J393" s="7"/>
      <c r="K393" s="7"/>
    </row>
    <row r="394" spans="4:11">
      <c r="D394" s="7"/>
      <c r="E394" s="7"/>
      <c r="F394" s="7"/>
      <c r="G394" s="7"/>
      <c r="H394" s="7"/>
      <c r="I394" s="7"/>
      <c r="J394" s="7"/>
      <c r="K394" s="7"/>
    </row>
    <row r="395" spans="4:11">
      <c r="D395" s="7"/>
      <c r="E395" s="7"/>
      <c r="F395" s="7"/>
      <c r="G395" s="7"/>
      <c r="H395" s="7"/>
      <c r="I395" s="7"/>
      <c r="J395" s="7"/>
      <c r="K395" s="7"/>
    </row>
    <row r="396" spans="4:11">
      <c r="D396" s="7"/>
      <c r="E396" s="7"/>
      <c r="F396" s="7"/>
      <c r="G396" s="7"/>
      <c r="H396" s="7"/>
      <c r="I396" s="7"/>
      <c r="J396" s="7"/>
      <c r="K396" s="7"/>
    </row>
    <row r="397" spans="4:11">
      <c r="D397" s="7"/>
      <c r="E397" s="7"/>
      <c r="F397" s="7"/>
      <c r="G397" s="7"/>
      <c r="H397" s="7"/>
      <c r="I397" s="7"/>
      <c r="J397" s="7"/>
      <c r="K397" s="7"/>
    </row>
    <row r="398" spans="4:11">
      <c r="D398" s="7"/>
      <c r="E398" s="7"/>
      <c r="F398" s="7"/>
      <c r="G398" s="7"/>
      <c r="H398" s="7"/>
      <c r="I398" s="7"/>
      <c r="J398" s="7"/>
      <c r="K398" s="7"/>
    </row>
    <row r="399" spans="4:11">
      <c r="D399" s="7"/>
      <c r="E399" s="7"/>
      <c r="F399" s="7"/>
      <c r="G399" s="7"/>
      <c r="H399" s="7"/>
      <c r="I399" s="7"/>
      <c r="J399" s="7"/>
      <c r="K399" s="7"/>
    </row>
    <row r="400" spans="4:11">
      <c r="D400" s="7"/>
      <c r="E400" s="7"/>
      <c r="F400" s="7"/>
      <c r="G400" s="7"/>
      <c r="H400" s="7"/>
      <c r="I400" s="7"/>
      <c r="J400" s="7"/>
      <c r="K400" s="7"/>
    </row>
    <row r="401" spans="4:11">
      <c r="D401" s="7"/>
      <c r="E401" s="7"/>
      <c r="F401" s="7"/>
      <c r="G401" s="7"/>
      <c r="H401" s="7"/>
      <c r="I401" s="7"/>
      <c r="J401" s="7"/>
      <c r="K401" s="7"/>
    </row>
    <row r="402" spans="4:11">
      <c r="D402" s="7"/>
      <c r="E402" s="7"/>
      <c r="F402" s="7"/>
      <c r="G402" s="7"/>
      <c r="H402" s="7"/>
      <c r="I402" s="7"/>
      <c r="J402" s="7"/>
      <c r="K402" s="7"/>
    </row>
    <row r="403" spans="4:11">
      <c r="D403" s="7"/>
      <c r="E403" s="7"/>
      <c r="F403" s="7"/>
      <c r="G403" s="7"/>
      <c r="H403" s="7"/>
      <c r="I403" s="7"/>
      <c r="J403" s="7"/>
      <c r="K403" s="7"/>
    </row>
    <row r="404" spans="4:11">
      <c r="D404" s="7"/>
      <c r="E404" s="7"/>
      <c r="F404" s="7"/>
      <c r="G404" s="7"/>
      <c r="H404" s="7"/>
      <c r="I404" s="7"/>
      <c r="J404" s="7"/>
      <c r="K404" s="7"/>
    </row>
    <row r="405" spans="4:11">
      <c r="D405" s="7"/>
      <c r="E405" s="7"/>
      <c r="F405" s="7"/>
      <c r="G405" s="7"/>
      <c r="H405" s="7"/>
      <c r="I405" s="7"/>
      <c r="J405" s="7"/>
      <c r="K405" s="7"/>
    </row>
    <row r="406" spans="4:11">
      <c r="D406" s="7"/>
      <c r="E406" s="7"/>
      <c r="F406" s="7"/>
      <c r="G406" s="7"/>
      <c r="H406" s="7"/>
      <c r="I406" s="7"/>
      <c r="J406" s="7"/>
      <c r="K406" s="7"/>
    </row>
    <row r="407" spans="4:11">
      <c r="D407" s="7"/>
      <c r="E407" s="7"/>
      <c r="F407" s="7"/>
      <c r="G407" s="7"/>
      <c r="H407" s="7"/>
      <c r="I407" s="7"/>
      <c r="J407" s="7"/>
      <c r="K407" s="7"/>
    </row>
    <row r="408" spans="4:11">
      <c r="D408" s="7"/>
      <c r="E408" s="7"/>
      <c r="F408" s="7"/>
      <c r="G408" s="7"/>
      <c r="H408" s="7"/>
      <c r="I408" s="7"/>
      <c r="J408" s="7"/>
      <c r="K408" s="7"/>
    </row>
    <row r="409" spans="4:11">
      <c r="D409" s="7"/>
      <c r="E409" s="7"/>
      <c r="F409" s="7"/>
      <c r="G409" s="7"/>
      <c r="H409" s="7"/>
      <c r="I409" s="7"/>
      <c r="J409" s="7"/>
      <c r="K409" s="7"/>
    </row>
    <row r="410" spans="4:11">
      <c r="D410" s="7"/>
      <c r="E410" s="7"/>
      <c r="F410" s="7"/>
      <c r="G410" s="7"/>
      <c r="H410" s="7"/>
      <c r="I410" s="7"/>
      <c r="J410" s="7"/>
      <c r="K410" s="7"/>
    </row>
    <row r="411" spans="4:11">
      <c r="D411" s="7"/>
      <c r="E411" s="7"/>
      <c r="F411" s="7"/>
      <c r="G411" s="7"/>
      <c r="H411" s="7"/>
      <c r="I411" s="7"/>
      <c r="J411" s="7"/>
      <c r="K411" s="7"/>
    </row>
    <row r="412" spans="4:11">
      <c r="D412" s="7"/>
      <c r="E412" s="7"/>
      <c r="F412" s="7"/>
      <c r="G412" s="7"/>
      <c r="H412" s="7"/>
      <c r="I412" s="7"/>
      <c r="J412" s="7"/>
      <c r="K412" s="7"/>
    </row>
    <row r="413" spans="4:11">
      <c r="D413" s="7"/>
      <c r="E413" s="7"/>
      <c r="F413" s="7"/>
      <c r="G413" s="7"/>
      <c r="H413" s="7"/>
      <c r="I413" s="7"/>
      <c r="J413" s="7"/>
      <c r="K413" s="7"/>
    </row>
    <row r="414" spans="4:11">
      <c r="D414" s="7"/>
      <c r="E414" s="7"/>
      <c r="F414" s="7"/>
      <c r="G414" s="7"/>
      <c r="H414" s="7"/>
      <c r="I414" s="7"/>
      <c r="J414" s="7"/>
      <c r="K414" s="7"/>
    </row>
    <row r="415" spans="4:11">
      <c r="D415" s="7"/>
      <c r="E415" s="7"/>
      <c r="F415" s="7"/>
      <c r="G415" s="7"/>
      <c r="H415" s="7"/>
      <c r="I415" s="7"/>
      <c r="J415" s="7"/>
      <c r="K415" s="7"/>
    </row>
    <row r="416" spans="4:11">
      <c r="D416" s="7"/>
      <c r="E416" s="7"/>
      <c r="F416" s="7"/>
      <c r="G416" s="7"/>
      <c r="H416" s="7"/>
      <c r="I416" s="7"/>
      <c r="J416" s="7"/>
      <c r="K416" s="7"/>
    </row>
    <row r="417" spans="4:11">
      <c r="D417" s="7"/>
      <c r="E417" s="7"/>
      <c r="F417" s="7"/>
      <c r="G417" s="7"/>
      <c r="H417" s="7"/>
      <c r="I417" s="7"/>
      <c r="J417" s="7"/>
      <c r="K417" s="7"/>
    </row>
    <row r="418" spans="4:11">
      <c r="D418" s="7"/>
      <c r="E418" s="7"/>
      <c r="F418" s="7"/>
      <c r="G418" s="7"/>
      <c r="H418" s="7"/>
      <c r="I418" s="7"/>
      <c r="J418" s="7"/>
      <c r="K418" s="7"/>
    </row>
    <row r="419" spans="4:11">
      <c r="D419" s="7"/>
      <c r="E419" s="7"/>
      <c r="F419" s="7"/>
      <c r="G419" s="7"/>
      <c r="H419" s="7"/>
      <c r="I419" s="7"/>
      <c r="J419" s="7"/>
      <c r="K419" s="7"/>
    </row>
    <row r="420" spans="4:11">
      <c r="D420" s="7"/>
      <c r="E420" s="7"/>
      <c r="F420" s="7"/>
      <c r="G420" s="7"/>
      <c r="H420" s="7"/>
      <c r="I420" s="7"/>
      <c r="J420" s="7"/>
      <c r="K420" s="7"/>
    </row>
    <row r="421" spans="4:11">
      <c r="D421" s="7"/>
      <c r="E421" s="7"/>
      <c r="F421" s="7"/>
      <c r="G421" s="7"/>
      <c r="H421" s="7"/>
      <c r="I421" s="7"/>
      <c r="J421" s="7"/>
      <c r="K421" s="7"/>
    </row>
    <row r="422" spans="4:11">
      <c r="D422" s="7"/>
      <c r="E422" s="7"/>
      <c r="F422" s="7"/>
      <c r="G422" s="7"/>
      <c r="H422" s="7"/>
      <c r="I422" s="7"/>
      <c r="J422" s="7"/>
      <c r="K422" s="7"/>
    </row>
    <row r="423" spans="4:11">
      <c r="D423" s="7"/>
      <c r="E423" s="7"/>
      <c r="F423" s="7"/>
      <c r="G423" s="7"/>
      <c r="H423" s="7"/>
      <c r="I423" s="7"/>
      <c r="J423" s="7"/>
      <c r="K423" s="7"/>
    </row>
    <row r="424" spans="4:11">
      <c r="D424" s="7"/>
      <c r="E424" s="7"/>
      <c r="F424" s="7"/>
      <c r="G424" s="7"/>
      <c r="H424" s="7"/>
      <c r="I424" s="7"/>
      <c r="J424" s="7"/>
      <c r="K424" s="7"/>
    </row>
    <row r="425" spans="4:11">
      <c r="D425" s="7"/>
      <c r="E425" s="7"/>
      <c r="F425" s="7"/>
      <c r="G425" s="7"/>
      <c r="H425" s="7"/>
      <c r="I425" s="7"/>
      <c r="J425" s="7"/>
      <c r="K425" s="7"/>
    </row>
    <row r="426" spans="4:11">
      <c r="D426" s="7"/>
      <c r="E426" s="7"/>
      <c r="F426" s="7"/>
      <c r="G426" s="7"/>
      <c r="H426" s="7"/>
      <c r="I426" s="7"/>
      <c r="J426" s="7"/>
      <c r="K426" s="7"/>
    </row>
    <row r="427" spans="4:11">
      <c r="D427" s="7"/>
      <c r="E427" s="7"/>
      <c r="F427" s="7"/>
      <c r="G427" s="7"/>
      <c r="H427" s="7"/>
      <c r="I427" s="7"/>
      <c r="J427" s="7"/>
      <c r="K427" s="7"/>
    </row>
    <row r="428" spans="4:11">
      <c r="D428" s="7"/>
      <c r="E428" s="7"/>
      <c r="F428" s="7"/>
      <c r="G428" s="7"/>
      <c r="H428" s="7"/>
      <c r="I428" s="7"/>
      <c r="J428" s="7"/>
      <c r="K428" s="7"/>
    </row>
    <row r="429" spans="4:11">
      <c r="D429" s="7"/>
      <c r="E429" s="7"/>
      <c r="F429" s="7"/>
      <c r="G429" s="7"/>
      <c r="H429" s="7"/>
      <c r="I429" s="7"/>
      <c r="J429" s="7"/>
      <c r="K429" s="7"/>
    </row>
    <row r="430" spans="4:11">
      <c r="D430" s="7"/>
      <c r="E430" s="7"/>
      <c r="F430" s="7"/>
      <c r="G430" s="7"/>
      <c r="H430" s="7"/>
      <c r="I430" s="7"/>
      <c r="J430" s="7"/>
      <c r="K430" s="7"/>
    </row>
    <row r="431" spans="4:11">
      <c r="D431" s="7"/>
      <c r="E431" s="7"/>
      <c r="F431" s="7"/>
      <c r="G431" s="7"/>
      <c r="H431" s="7"/>
      <c r="I431" s="7"/>
      <c r="J431" s="7"/>
      <c r="K431" s="7"/>
    </row>
    <row r="432" spans="4:11">
      <c r="D432" s="7"/>
      <c r="E432" s="7"/>
      <c r="F432" s="7"/>
      <c r="G432" s="7"/>
      <c r="H432" s="7"/>
      <c r="I432" s="7"/>
      <c r="J432" s="7"/>
      <c r="K432" s="7"/>
    </row>
    <row r="433" spans="4:11">
      <c r="D433" s="7"/>
      <c r="E433" s="7"/>
      <c r="F433" s="7"/>
      <c r="G433" s="7"/>
      <c r="H433" s="7"/>
      <c r="I433" s="7"/>
      <c r="J433" s="7"/>
      <c r="K433" s="7"/>
    </row>
    <row r="434" spans="4:11">
      <c r="D434" s="7"/>
      <c r="E434" s="7"/>
      <c r="F434" s="7"/>
      <c r="G434" s="7"/>
      <c r="H434" s="7"/>
      <c r="I434" s="7"/>
      <c r="J434" s="7"/>
      <c r="K434" s="7"/>
    </row>
    <row r="435" spans="4:11">
      <c r="D435" s="7"/>
      <c r="E435" s="7"/>
      <c r="F435" s="7"/>
      <c r="G435" s="7"/>
      <c r="H435" s="7"/>
      <c r="I435" s="7"/>
      <c r="J435" s="7"/>
      <c r="K435" s="7"/>
    </row>
    <row r="436" spans="4:11">
      <c r="D436" s="7"/>
      <c r="E436" s="7"/>
      <c r="F436" s="7"/>
      <c r="G436" s="7"/>
      <c r="H436" s="7"/>
      <c r="I436" s="7"/>
      <c r="J436" s="7"/>
      <c r="K436" s="7"/>
    </row>
    <row r="437" spans="4:11">
      <c r="D437" s="7"/>
      <c r="E437" s="7"/>
      <c r="F437" s="7"/>
      <c r="G437" s="7"/>
      <c r="H437" s="7"/>
      <c r="I437" s="7"/>
      <c r="J437" s="7"/>
      <c r="K437" s="7"/>
    </row>
    <row r="438" spans="4:11">
      <c r="D438" s="7"/>
      <c r="E438" s="7"/>
      <c r="F438" s="7"/>
      <c r="G438" s="7"/>
      <c r="H438" s="7"/>
      <c r="I438" s="7"/>
      <c r="J438" s="7"/>
      <c r="K438" s="7"/>
    </row>
    <row r="439" spans="4:11">
      <c r="D439" s="7"/>
      <c r="E439" s="7"/>
      <c r="F439" s="7"/>
      <c r="G439" s="7"/>
      <c r="H439" s="7"/>
      <c r="I439" s="7"/>
      <c r="J439" s="7"/>
      <c r="K439" s="7"/>
    </row>
    <row r="440" spans="4:11">
      <c r="D440" s="7"/>
      <c r="E440" s="7"/>
      <c r="F440" s="7"/>
      <c r="G440" s="7"/>
      <c r="H440" s="7"/>
      <c r="I440" s="7"/>
      <c r="J440" s="7"/>
      <c r="K440" s="7"/>
    </row>
    <row r="441" spans="4:11">
      <c r="D441" s="7"/>
      <c r="E441" s="7"/>
      <c r="F441" s="7"/>
      <c r="G441" s="7"/>
      <c r="H441" s="7"/>
      <c r="I441" s="7"/>
      <c r="J441" s="7"/>
      <c r="K441" s="7"/>
    </row>
    <row r="442" spans="4:11">
      <c r="D442" s="7"/>
      <c r="E442" s="7"/>
      <c r="F442" s="7"/>
      <c r="G442" s="7"/>
      <c r="H442" s="7"/>
      <c r="I442" s="7"/>
      <c r="J442" s="7"/>
      <c r="K442" s="7"/>
    </row>
    <row r="443" spans="4:11">
      <c r="D443" s="7"/>
      <c r="E443" s="7"/>
      <c r="F443" s="7"/>
      <c r="G443" s="7"/>
      <c r="H443" s="7"/>
      <c r="I443" s="7"/>
      <c r="J443" s="7"/>
      <c r="K443" s="7"/>
    </row>
    <row r="444" spans="4:11">
      <c r="D444" s="7"/>
      <c r="E444" s="7"/>
      <c r="F444" s="7"/>
      <c r="G444" s="7"/>
      <c r="H444" s="7"/>
      <c r="I444" s="7"/>
      <c r="J444" s="7"/>
      <c r="K444" s="7"/>
    </row>
    <row r="445" spans="4:11">
      <c r="D445" s="7"/>
      <c r="E445" s="7"/>
      <c r="F445" s="7"/>
      <c r="G445" s="7"/>
      <c r="H445" s="7"/>
      <c r="I445" s="7"/>
      <c r="J445" s="7"/>
      <c r="K445" s="7"/>
    </row>
    <row r="446" spans="4:11">
      <c r="D446" s="7"/>
      <c r="E446" s="7"/>
      <c r="F446" s="7"/>
      <c r="G446" s="7"/>
      <c r="H446" s="7"/>
      <c r="I446" s="7"/>
      <c r="J446" s="7"/>
      <c r="K446" s="7"/>
    </row>
    <row r="447" spans="4:11">
      <c r="D447" s="7"/>
      <c r="E447" s="7"/>
      <c r="F447" s="7"/>
      <c r="G447" s="7"/>
      <c r="H447" s="7"/>
      <c r="I447" s="7"/>
      <c r="J447" s="7"/>
      <c r="K447" s="7"/>
    </row>
    <row r="448" spans="4:11">
      <c r="D448" s="7"/>
      <c r="E448" s="7"/>
      <c r="F448" s="7"/>
      <c r="G448" s="7"/>
      <c r="H448" s="7"/>
      <c r="I448" s="7"/>
      <c r="J448" s="7"/>
      <c r="K448" s="7"/>
    </row>
    <row r="449" spans="4:11">
      <c r="D449" s="7"/>
      <c r="E449" s="7"/>
      <c r="F449" s="7"/>
      <c r="G449" s="7"/>
      <c r="H449" s="7"/>
      <c r="I449" s="7"/>
      <c r="J449" s="7"/>
      <c r="K449" s="7"/>
    </row>
    <row r="450" spans="4:11">
      <c r="D450" s="7"/>
      <c r="E450" s="7"/>
      <c r="F450" s="7"/>
      <c r="G450" s="7"/>
      <c r="H450" s="7"/>
      <c r="I450" s="7"/>
      <c r="J450" s="7"/>
      <c r="K450" s="7"/>
    </row>
    <row r="451" spans="4:11">
      <c r="D451" s="7"/>
      <c r="E451" s="7"/>
      <c r="F451" s="7"/>
      <c r="G451" s="7"/>
      <c r="H451" s="7"/>
      <c r="I451" s="7"/>
      <c r="J451" s="7"/>
      <c r="K451" s="7"/>
    </row>
    <row r="452" spans="4:11">
      <c r="D452" s="7"/>
      <c r="E452" s="7"/>
      <c r="F452" s="7"/>
      <c r="G452" s="7"/>
      <c r="H452" s="7"/>
      <c r="I452" s="7"/>
      <c r="J452" s="7"/>
      <c r="K452" s="7"/>
    </row>
    <row r="453" spans="4:11">
      <c r="D453" s="7"/>
      <c r="E453" s="7"/>
      <c r="F453" s="7"/>
      <c r="G453" s="7"/>
      <c r="H453" s="7"/>
      <c r="I453" s="7"/>
      <c r="J453" s="7"/>
      <c r="K453" s="7"/>
    </row>
    <row r="454" spans="4:11">
      <c r="D454" s="7"/>
      <c r="E454" s="7"/>
      <c r="F454" s="7"/>
      <c r="G454" s="7"/>
      <c r="H454" s="7"/>
      <c r="I454" s="7"/>
      <c r="J454" s="7"/>
      <c r="K454" s="7"/>
    </row>
    <row r="455" spans="4:11">
      <c r="D455" s="7"/>
      <c r="E455" s="7"/>
      <c r="F455" s="7"/>
      <c r="G455" s="7"/>
      <c r="H455" s="7"/>
      <c r="I455" s="7"/>
      <c r="J455" s="7"/>
      <c r="K455" s="7"/>
    </row>
    <row r="456" spans="4:11">
      <c r="D456" s="7"/>
      <c r="E456" s="7"/>
      <c r="F456" s="7"/>
      <c r="G456" s="7"/>
      <c r="H456" s="7"/>
      <c r="I456" s="7"/>
      <c r="J456" s="7"/>
      <c r="K456" s="7"/>
    </row>
    <row r="457" spans="4:11">
      <c r="D457" s="7"/>
      <c r="E457" s="7"/>
      <c r="F457" s="7"/>
      <c r="G457" s="7"/>
      <c r="H457" s="7"/>
      <c r="I457" s="7"/>
      <c r="J457" s="7"/>
      <c r="K457" s="7"/>
    </row>
    <row r="458" spans="4:11">
      <c r="D458" s="7"/>
      <c r="E458" s="7"/>
      <c r="F458" s="7"/>
      <c r="G458" s="7"/>
      <c r="H458" s="7"/>
      <c r="I458" s="7"/>
      <c r="J458" s="7"/>
      <c r="K458" s="7"/>
    </row>
    <row r="459" spans="4:11">
      <c r="D459" s="7"/>
      <c r="E459" s="7"/>
      <c r="F459" s="7"/>
      <c r="G459" s="7"/>
      <c r="H459" s="7"/>
      <c r="I459" s="7"/>
      <c r="J459" s="7"/>
      <c r="K459" s="7"/>
    </row>
    <row r="460" spans="4:11">
      <c r="D460" s="7"/>
      <c r="E460" s="7"/>
      <c r="F460" s="7"/>
      <c r="G460" s="7"/>
      <c r="H460" s="7"/>
      <c r="I460" s="7"/>
      <c r="J460" s="7"/>
      <c r="K460" s="7"/>
    </row>
    <row r="461" spans="4:11">
      <c r="D461" s="7"/>
      <c r="E461" s="7"/>
      <c r="F461" s="7"/>
      <c r="G461" s="7"/>
      <c r="H461" s="7"/>
      <c r="I461" s="7"/>
      <c r="J461" s="7"/>
      <c r="K461" s="7"/>
    </row>
    <row r="462" spans="4:11">
      <c r="D462" s="7"/>
      <c r="E462" s="7"/>
      <c r="F462" s="7"/>
      <c r="G462" s="7"/>
      <c r="H462" s="7"/>
      <c r="I462" s="7"/>
      <c r="J462" s="7"/>
      <c r="K462" s="7"/>
    </row>
    <row r="463" spans="4:11">
      <c r="D463" s="7"/>
      <c r="E463" s="7"/>
      <c r="F463" s="7"/>
      <c r="G463" s="7"/>
      <c r="H463" s="7"/>
      <c r="I463" s="7"/>
      <c r="J463" s="7"/>
      <c r="K463" s="7"/>
    </row>
    <row r="464" spans="4:11">
      <c r="D464" s="7"/>
      <c r="E464" s="7"/>
      <c r="F464" s="7"/>
      <c r="G464" s="7"/>
      <c r="H464" s="7"/>
      <c r="I464" s="7"/>
      <c r="J464" s="7"/>
      <c r="K464" s="7"/>
    </row>
    <row r="465" spans="4:11">
      <c r="D465" s="7"/>
      <c r="E465" s="7"/>
      <c r="F465" s="7"/>
      <c r="G465" s="7"/>
      <c r="H465" s="7"/>
      <c r="I465" s="7"/>
      <c r="J465" s="7"/>
      <c r="K465" s="7"/>
    </row>
    <row r="466" spans="4:11">
      <c r="D466" s="7"/>
      <c r="E466" s="7"/>
      <c r="F466" s="7"/>
      <c r="G466" s="7"/>
      <c r="H466" s="7"/>
      <c r="I466" s="7"/>
      <c r="J466" s="7"/>
      <c r="K466" s="7"/>
    </row>
    <row r="467" spans="4:11">
      <c r="D467" s="7"/>
      <c r="E467" s="7"/>
      <c r="F467" s="7"/>
      <c r="G467" s="7"/>
      <c r="H467" s="7"/>
      <c r="I467" s="7"/>
      <c r="J467" s="7"/>
      <c r="K467" s="7"/>
    </row>
    <row r="468" spans="4:11">
      <c r="D468" s="7"/>
      <c r="E468" s="7"/>
      <c r="F468" s="7"/>
      <c r="G468" s="7"/>
      <c r="H468" s="7"/>
      <c r="I468" s="7"/>
      <c r="J468" s="7"/>
      <c r="K468" s="7"/>
    </row>
    <row r="469" spans="4:11">
      <c r="D469" s="7"/>
      <c r="E469" s="7"/>
      <c r="F469" s="7"/>
      <c r="G469" s="7"/>
      <c r="H469" s="7"/>
      <c r="I469" s="7"/>
      <c r="J469" s="7"/>
      <c r="K469" s="7"/>
    </row>
    <row r="470" spans="4:11">
      <c r="D470" s="7"/>
      <c r="E470" s="7"/>
      <c r="F470" s="7"/>
      <c r="G470" s="7"/>
      <c r="H470" s="7"/>
      <c r="I470" s="7"/>
      <c r="J470" s="7"/>
      <c r="K470" s="7"/>
    </row>
    <row r="471" spans="4:11">
      <c r="D471" s="7"/>
      <c r="E471" s="7"/>
      <c r="F471" s="7"/>
      <c r="G471" s="7"/>
      <c r="H471" s="7"/>
      <c r="I471" s="7"/>
      <c r="J471" s="7"/>
      <c r="K471" s="7"/>
    </row>
    <row r="472" spans="4:11">
      <c r="D472" s="7"/>
      <c r="E472" s="7"/>
      <c r="F472" s="7"/>
      <c r="G472" s="7"/>
      <c r="H472" s="7"/>
      <c r="I472" s="7"/>
      <c r="J472" s="7"/>
      <c r="K472" s="7"/>
    </row>
    <row r="473" spans="4:11">
      <c r="D473" s="7"/>
      <c r="E473" s="7"/>
      <c r="F473" s="7"/>
      <c r="G473" s="7"/>
      <c r="H473" s="7"/>
      <c r="I473" s="7"/>
      <c r="J473" s="7"/>
      <c r="K473" s="7"/>
    </row>
    <row r="474" spans="4:11">
      <c r="D474" s="7"/>
      <c r="E474" s="7"/>
      <c r="F474" s="7"/>
      <c r="G474" s="7"/>
      <c r="H474" s="7"/>
      <c r="I474" s="7"/>
      <c r="J474" s="7"/>
      <c r="K474" s="7"/>
    </row>
    <row r="475" spans="4:11">
      <c r="D475" s="7"/>
      <c r="E475" s="7"/>
      <c r="F475" s="7"/>
      <c r="G475" s="7"/>
      <c r="H475" s="7"/>
      <c r="I475" s="7"/>
      <c r="J475" s="7"/>
      <c r="K475" s="7"/>
    </row>
    <row r="476" spans="4:11">
      <c r="D476" s="7"/>
      <c r="E476" s="7"/>
      <c r="F476" s="7"/>
      <c r="G476" s="7"/>
      <c r="H476" s="7"/>
      <c r="I476" s="7"/>
      <c r="J476" s="7"/>
      <c r="K476" s="7"/>
    </row>
    <row r="477" spans="4:11">
      <c r="D477" s="7"/>
      <c r="E477" s="7"/>
      <c r="F477" s="7"/>
      <c r="G477" s="7"/>
      <c r="H477" s="7"/>
      <c r="I477" s="7"/>
      <c r="J477" s="7"/>
      <c r="K477" s="7"/>
    </row>
    <row r="478" spans="4:11">
      <c r="D478" s="7"/>
      <c r="E478" s="7"/>
      <c r="F478" s="7"/>
      <c r="G478" s="7"/>
      <c r="H478" s="7"/>
      <c r="I478" s="7"/>
      <c r="J478" s="7"/>
      <c r="K478" s="7"/>
    </row>
    <row r="479" spans="4:11">
      <c r="D479" s="7"/>
      <c r="E479" s="7"/>
      <c r="F479" s="7"/>
      <c r="G479" s="7"/>
      <c r="H479" s="7"/>
      <c r="I479" s="7"/>
      <c r="J479" s="7"/>
      <c r="K479" s="7"/>
    </row>
    <row r="480" spans="4:11">
      <c r="D480" s="7"/>
      <c r="E480" s="7"/>
      <c r="F480" s="7"/>
      <c r="G480" s="7"/>
      <c r="H480" s="7"/>
      <c r="I480" s="7"/>
      <c r="J480" s="7"/>
      <c r="K480" s="7"/>
    </row>
    <row r="481" spans="4:11">
      <c r="D481" s="7"/>
      <c r="E481" s="7"/>
      <c r="F481" s="7"/>
      <c r="G481" s="7"/>
      <c r="H481" s="7"/>
      <c r="I481" s="7"/>
      <c r="J481" s="7"/>
      <c r="K481" s="7"/>
    </row>
    <row r="482" spans="4:11">
      <c r="D482" s="7"/>
      <c r="E482" s="7"/>
      <c r="F482" s="7"/>
      <c r="G482" s="7"/>
      <c r="H482" s="7"/>
      <c r="I482" s="7"/>
      <c r="J482" s="7"/>
      <c r="K482" s="7"/>
    </row>
    <row r="483" spans="4:11">
      <c r="D483" s="7"/>
      <c r="E483" s="7"/>
      <c r="F483" s="7"/>
      <c r="G483" s="7"/>
      <c r="H483" s="7"/>
      <c r="I483" s="7"/>
      <c r="J483" s="7"/>
      <c r="K483" s="7"/>
    </row>
    <row r="484" spans="4:11">
      <c r="D484" s="7"/>
      <c r="E484" s="7"/>
      <c r="F484" s="7"/>
      <c r="G484" s="7"/>
      <c r="H484" s="7"/>
      <c r="I484" s="7"/>
      <c r="J484" s="7"/>
      <c r="K484" s="7"/>
    </row>
    <row r="485" spans="4:11">
      <c r="D485" s="7"/>
      <c r="E485" s="7"/>
      <c r="F485" s="7"/>
      <c r="G485" s="7"/>
      <c r="H485" s="7"/>
      <c r="I485" s="7"/>
      <c r="J485" s="7"/>
      <c r="K485" s="7"/>
    </row>
    <row r="486" spans="4:11">
      <c r="D486" s="7"/>
      <c r="E486" s="7"/>
      <c r="F486" s="7"/>
      <c r="G486" s="7"/>
      <c r="H486" s="7"/>
      <c r="I486" s="7"/>
      <c r="J486" s="7"/>
      <c r="K486" s="7"/>
    </row>
    <row r="487" spans="4:11">
      <c r="D487" s="7"/>
      <c r="E487" s="7"/>
      <c r="F487" s="7"/>
      <c r="G487" s="7"/>
      <c r="H487" s="7"/>
      <c r="I487" s="7"/>
      <c r="J487" s="7"/>
      <c r="K487" s="7"/>
    </row>
    <row r="488" spans="4:11">
      <c r="D488" s="7"/>
      <c r="E488" s="7"/>
      <c r="F488" s="7"/>
      <c r="G488" s="7"/>
      <c r="H488" s="7"/>
      <c r="I488" s="7"/>
      <c r="J488" s="7"/>
      <c r="K488" s="7"/>
    </row>
    <row r="489" spans="4:11">
      <c r="D489" s="7"/>
      <c r="E489" s="7"/>
      <c r="F489" s="7"/>
      <c r="G489" s="7"/>
      <c r="H489" s="7"/>
      <c r="I489" s="7"/>
      <c r="J489" s="7"/>
      <c r="K489" s="7"/>
    </row>
    <row r="490" spans="4:11">
      <c r="D490" s="7"/>
      <c r="E490" s="7"/>
      <c r="F490" s="7"/>
      <c r="G490" s="7"/>
      <c r="H490" s="7"/>
      <c r="I490" s="7"/>
      <c r="J490" s="7"/>
      <c r="K490" s="7"/>
    </row>
    <row r="491" spans="4:11">
      <c r="D491" s="7"/>
      <c r="E491" s="7"/>
      <c r="F491" s="7"/>
      <c r="G491" s="7"/>
      <c r="H491" s="7"/>
      <c r="I491" s="7"/>
      <c r="J491" s="7"/>
      <c r="K491" s="7"/>
    </row>
    <row r="492" spans="4:11">
      <c r="D492" s="7"/>
      <c r="E492" s="7"/>
      <c r="F492" s="7"/>
      <c r="G492" s="7"/>
      <c r="H492" s="7"/>
      <c r="I492" s="7"/>
      <c r="J492" s="7"/>
      <c r="K492" s="7"/>
    </row>
    <row r="493" spans="4:11">
      <c r="D493" s="7"/>
      <c r="E493" s="7"/>
      <c r="F493" s="7"/>
      <c r="G493" s="7"/>
      <c r="H493" s="7"/>
      <c r="I493" s="7"/>
      <c r="J493" s="7"/>
      <c r="K493" s="7"/>
    </row>
    <row r="494" spans="4:11">
      <c r="D494" s="7"/>
      <c r="E494" s="7"/>
      <c r="F494" s="7"/>
      <c r="G494" s="7"/>
      <c r="H494" s="7"/>
      <c r="I494" s="7"/>
      <c r="J494" s="7"/>
      <c r="K494" s="7"/>
    </row>
    <row r="495" spans="4:11">
      <c r="D495" s="7"/>
      <c r="E495" s="7"/>
      <c r="F495" s="7"/>
      <c r="G495" s="7"/>
      <c r="H495" s="7"/>
      <c r="I495" s="7"/>
      <c r="J495" s="7"/>
      <c r="K495" s="7"/>
    </row>
    <row r="496" spans="4:11">
      <c r="D496" s="7"/>
      <c r="E496" s="7"/>
      <c r="F496" s="7"/>
      <c r="G496" s="7"/>
      <c r="H496" s="7"/>
      <c r="I496" s="7"/>
      <c r="J496" s="7"/>
      <c r="K496" s="7"/>
    </row>
    <row r="497" spans="4:11">
      <c r="D497" s="7"/>
      <c r="E497" s="7"/>
      <c r="F497" s="7"/>
      <c r="G497" s="7"/>
      <c r="H497" s="7"/>
      <c r="I497" s="7"/>
      <c r="J497" s="7"/>
      <c r="K497" s="7"/>
    </row>
    <row r="498" spans="4:11">
      <c r="D498" s="7"/>
      <c r="E498" s="7"/>
      <c r="F498" s="7"/>
      <c r="G498" s="7"/>
      <c r="H498" s="7"/>
      <c r="I498" s="7"/>
      <c r="J498" s="7"/>
      <c r="K498" s="7"/>
    </row>
    <row r="499" spans="4:11">
      <c r="D499" s="7"/>
      <c r="E499" s="7"/>
      <c r="F499" s="7"/>
      <c r="G499" s="7"/>
      <c r="H499" s="7"/>
      <c r="I499" s="7"/>
      <c r="J499" s="7"/>
      <c r="K499" s="7"/>
    </row>
    <row r="500" spans="4:11">
      <c r="D500" s="7"/>
      <c r="E500" s="7"/>
      <c r="F500" s="7"/>
      <c r="G500" s="7"/>
      <c r="H500" s="7"/>
      <c r="I500" s="7"/>
      <c r="J500" s="7"/>
      <c r="K500" s="7"/>
    </row>
    <row r="501" spans="4:11">
      <c r="D501" s="7"/>
      <c r="E501" s="7"/>
      <c r="F501" s="7"/>
      <c r="G501" s="7"/>
      <c r="H501" s="7"/>
      <c r="I501" s="7"/>
      <c r="J501" s="7"/>
      <c r="K501" s="7"/>
    </row>
    <row r="502" spans="4:11">
      <c r="D502" s="7"/>
      <c r="E502" s="7"/>
      <c r="F502" s="7"/>
      <c r="G502" s="7"/>
      <c r="H502" s="7"/>
      <c r="I502" s="7"/>
      <c r="J502" s="7"/>
      <c r="K502" s="7"/>
    </row>
    <row r="503" spans="4:11">
      <c r="D503" s="7"/>
      <c r="E503" s="7"/>
      <c r="F503" s="7"/>
      <c r="G503" s="7"/>
      <c r="H503" s="7"/>
      <c r="I503" s="7"/>
      <c r="J503" s="7"/>
      <c r="K503" s="7"/>
    </row>
    <row r="504" spans="4:11">
      <c r="D504" s="7"/>
      <c r="E504" s="7"/>
      <c r="F504" s="7"/>
      <c r="G504" s="7"/>
      <c r="H504" s="7"/>
      <c r="I504" s="7"/>
      <c r="J504" s="7"/>
      <c r="K504" s="7"/>
    </row>
    <row r="505" spans="4:11">
      <c r="D505" s="7"/>
      <c r="E505" s="7"/>
      <c r="F505" s="7"/>
      <c r="G505" s="7"/>
      <c r="H505" s="7"/>
      <c r="I505" s="7"/>
      <c r="J505" s="7"/>
      <c r="K505" s="7"/>
    </row>
    <row r="506" spans="4:11">
      <c r="D506" s="7"/>
      <c r="E506" s="7"/>
      <c r="F506" s="7"/>
      <c r="G506" s="7"/>
      <c r="H506" s="7"/>
      <c r="I506" s="7"/>
      <c r="J506" s="7"/>
      <c r="K506" s="7"/>
    </row>
    <row r="507" spans="4:11">
      <c r="D507" s="7"/>
      <c r="E507" s="7"/>
      <c r="F507" s="7"/>
      <c r="G507" s="7"/>
      <c r="H507" s="7"/>
      <c r="I507" s="7"/>
      <c r="J507" s="7"/>
      <c r="K507" s="7"/>
    </row>
    <row r="508" spans="4:11">
      <c r="D508" s="7"/>
      <c r="E508" s="7"/>
      <c r="F508" s="7"/>
      <c r="G508" s="7"/>
      <c r="H508" s="7"/>
      <c r="I508" s="7"/>
      <c r="J508" s="7"/>
      <c r="K508" s="7"/>
    </row>
    <row r="509" spans="4:11">
      <c r="D509" s="7"/>
      <c r="E509" s="7"/>
      <c r="F509" s="7"/>
      <c r="G509" s="7"/>
      <c r="H509" s="7"/>
      <c r="I509" s="7"/>
      <c r="J509" s="7"/>
      <c r="K509" s="7"/>
    </row>
    <row r="510" spans="4:11">
      <c r="D510" s="7"/>
      <c r="E510" s="7"/>
      <c r="F510" s="7"/>
      <c r="G510" s="7"/>
      <c r="H510" s="7"/>
      <c r="I510" s="7"/>
      <c r="J510" s="7"/>
      <c r="K510" s="7"/>
    </row>
    <row r="511" spans="4:11">
      <c r="D511" s="7"/>
      <c r="E511" s="7"/>
      <c r="F511" s="7"/>
      <c r="G511" s="7"/>
      <c r="H511" s="7"/>
      <c r="I511" s="7"/>
      <c r="J511" s="7"/>
      <c r="K511" s="7"/>
    </row>
    <row r="512" spans="4:11">
      <c r="D512" s="7"/>
      <c r="E512" s="7"/>
      <c r="F512" s="7"/>
      <c r="G512" s="7"/>
      <c r="H512" s="7"/>
      <c r="I512" s="7"/>
      <c r="J512" s="7"/>
      <c r="K512" s="7"/>
    </row>
    <row r="513" spans="4:11">
      <c r="D513" s="7"/>
      <c r="E513" s="7"/>
      <c r="F513" s="7"/>
      <c r="G513" s="7"/>
      <c r="H513" s="7"/>
      <c r="I513" s="7"/>
      <c r="J513" s="7"/>
      <c r="K513" s="7"/>
    </row>
    <row r="514" spans="4:11">
      <c r="D514" s="7"/>
      <c r="E514" s="7"/>
      <c r="F514" s="7"/>
      <c r="G514" s="7"/>
      <c r="H514" s="7"/>
      <c r="I514" s="7"/>
      <c r="J514" s="7"/>
      <c r="K514" s="7"/>
    </row>
    <row r="515" spans="4:11">
      <c r="D515" s="7"/>
      <c r="E515" s="7"/>
      <c r="F515" s="7"/>
      <c r="G515" s="7"/>
      <c r="H515" s="7"/>
      <c r="I515" s="7"/>
      <c r="J515" s="7"/>
      <c r="K515" s="7"/>
    </row>
    <row r="516" spans="4:11">
      <c r="D516" s="7"/>
      <c r="E516" s="7"/>
      <c r="F516" s="7"/>
      <c r="G516" s="7"/>
      <c r="H516" s="7"/>
      <c r="I516" s="7"/>
      <c r="J516" s="7"/>
      <c r="K516" s="7"/>
    </row>
    <row r="517" spans="4:11">
      <c r="D517" s="7"/>
      <c r="E517" s="7"/>
      <c r="F517" s="7"/>
      <c r="G517" s="7"/>
      <c r="H517" s="7"/>
      <c r="I517" s="7"/>
      <c r="J517" s="7"/>
      <c r="K517" s="7"/>
    </row>
    <row r="518" spans="4:11">
      <c r="D518" s="7"/>
      <c r="E518" s="7"/>
      <c r="F518" s="7"/>
      <c r="G518" s="7"/>
      <c r="H518" s="7"/>
      <c r="I518" s="7"/>
      <c r="J518" s="7"/>
      <c r="K518" s="7"/>
    </row>
    <row r="519" spans="4:11">
      <c r="D519" s="7"/>
      <c r="E519" s="7"/>
      <c r="F519" s="7"/>
      <c r="G519" s="7"/>
      <c r="H519" s="7"/>
      <c r="I519" s="7"/>
      <c r="J519" s="7"/>
      <c r="K519" s="7"/>
    </row>
    <row r="520" spans="4:11">
      <c r="D520" s="7"/>
      <c r="E520" s="7"/>
      <c r="F520" s="7"/>
      <c r="G520" s="7"/>
      <c r="H520" s="7"/>
      <c r="I520" s="7"/>
      <c r="J520" s="7"/>
      <c r="K520" s="7"/>
    </row>
    <row r="521" spans="4:11">
      <c r="D521" s="7"/>
      <c r="E521" s="7"/>
      <c r="F521" s="7"/>
      <c r="G521" s="7"/>
      <c r="H521" s="7"/>
      <c r="I521" s="7"/>
      <c r="J521" s="7"/>
      <c r="K521" s="7"/>
    </row>
    <row r="522" spans="4:11">
      <c r="D522" s="7"/>
      <c r="E522" s="7"/>
      <c r="F522" s="7"/>
      <c r="G522" s="7"/>
      <c r="H522" s="7"/>
      <c r="I522" s="7"/>
      <c r="J522" s="7"/>
      <c r="K522" s="7"/>
    </row>
    <row r="523" spans="4:11">
      <c r="D523" s="7"/>
      <c r="E523" s="7"/>
      <c r="F523" s="7"/>
      <c r="G523" s="7"/>
      <c r="H523" s="7"/>
      <c r="I523" s="7"/>
      <c r="J523" s="7"/>
      <c r="K523" s="7"/>
    </row>
    <row r="524" spans="4:11">
      <c r="D524" s="7"/>
      <c r="E524" s="7"/>
      <c r="F524" s="7"/>
      <c r="G524" s="7"/>
      <c r="H524" s="7"/>
      <c r="I524" s="7"/>
      <c r="J524" s="7"/>
      <c r="K524" s="7"/>
    </row>
    <row r="525" spans="4:11">
      <c r="D525" s="7"/>
      <c r="E525" s="7"/>
      <c r="F525" s="7"/>
      <c r="G525" s="7"/>
      <c r="H525" s="7"/>
      <c r="I525" s="7"/>
      <c r="J525" s="7"/>
      <c r="K525" s="7"/>
    </row>
    <row r="526" spans="4:11">
      <c r="D526" s="7"/>
      <c r="E526" s="7"/>
      <c r="F526" s="7"/>
      <c r="G526" s="7"/>
      <c r="H526" s="7"/>
      <c r="I526" s="7"/>
      <c r="J526" s="7"/>
      <c r="K526" s="7"/>
    </row>
    <row r="527" spans="4:11">
      <c r="D527" s="7"/>
      <c r="E527" s="7"/>
      <c r="F527" s="7"/>
      <c r="G527" s="7"/>
      <c r="H527" s="7"/>
      <c r="I527" s="7"/>
      <c r="J527" s="7"/>
      <c r="K527" s="7"/>
    </row>
    <row r="528" spans="4:11">
      <c r="D528" s="7"/>
      <c r="E528" s="7"/>
      <c r="F528" s="7"/>
      <c r="G528" s="7"/>
      <c r="H528" s="7"/>
      <c r="I528" s="7"/>
      <c r="J528" s="7"/>
      <c r="K528" s="7"/>
    </row>
    <row r="529" spans="4:11">
      <c r="D529" s="7"/>
      <c r="E529" s="7"/>
      <c r="F529" s="7"/>
      <c r="G529" s="7"/>
      <c r="H529" s="7"/>
      <c r="I529" s="7"/>
      <c r="J529" s="7"/>
      <c r="K529" s="7"/>
    </row>
    <row r="530" spans="4:11">
      <c r="D530" s="7"/>
      <c r="E530" s="7"/>
      <c r="F530" s="7"/>
      <c r="G530" s="7"/>
      <c r="H530" s="7"/>
      <c r="I530" s="7"/>
      <c r="J530" s="7"/>
      <c r="K530" s="7"/>
    </row>
    <row r="531" spans="4:11">
      <c r="D531" s="7"/>
      <c r="E531" s="7"/>
      <c r="F531" s="7"/>
      <c r="G531" s="7"/>
      <c r="H531" s="7"/>
      <c r="I531" s="7"/>
      <c r="J531" s="7"/>
      <c r="K531" s="7"/>
    </row>
    <row r="532" spans="4:11">
      <c r="D532" s="7"/>
      <c r="E532" s="7"/>
      <c r="F532" s="7"/>
      <c r="G532" s="7"/>
      <c r="H532" s="7"/>
      <c r="I532" s="7"/>
      <c r="J532" s="7"/>
      <c r="K532" s="7"/>
    </row>
    <row r="533" spans="4:11">
      <c r="D533" s="7"/>
      <c r="E533" s="7"/>
      <c r="F533" s="7"/>
      <c r="G533" s="7"/>
      <c r="H533" s="7"/>
      <c r="I533" s="7"/>
      <c r="J533" s="7"/>
      <c r="K533" s="7"/>
    </row>
    <row r="534" spans="4:11">
      <c r="D534" s="7"/>
      <c r="E534" s="7"/>
      <c r="F534" s="7"/>
      <c r="G534" s="7"/>
      <c r="H534" s="7"/>
      <c r="I534" s="7"/>
      <c r="J534" s="7"/>
      <c r="K534" s="7"/>
    </row>
    <row r="535" spans="4:11">
      <c r="D535" s="7"/>
      <c r="E535" s="7"/>
      <c r="F535" s="7"/>
      <c r="G535" s="7"/>
      <c r="H535" s="7"/>
      <c r="I535" s="7"/>
      <c r="J535" s="7"/>
      <c r="K535" s="7"/>
    </row>
    <row r="536" spans="4:11">
      <c r="D536" s="7"/>
      <c r="E536" s="7"/>
      <c r="F536" s="7"/>
      <c r="G536" s="7"/>
      <c r="H536" s="7"/>
      <c r="I536" s="7"/>
      <c r="J536" s="7"/>
      <c r="K536" s="7"/>
    </row>
    <row r="537" spans="4:11">
      <c r="D537" s="7"/>
      <c r="E537" s="7"/>
      <c r="F537" s="7"/>
      <c r="G537" s="7"/>
      <c r="H537" s="7"/>
      <c r="I537" s="7"/>
      <c r="J537" s="7"/>
      <c r="K537" s="7"/>
    </row>
    <row r="538" spans="4:11">
      <c r="D538" s="7"/>
      <c r="E538" s="7"/>
      <c r="F538" s="7"/>
      <c r="G538" s="7"/>
      <c r="H538" s="7"/>
      <c r="I538" s="7"/>
      <c r="J538" s="7"/>
      <c r="K538" s="7"/>
    </row>
    <row r="539" spans="4:11">
      <c r="D539" s="7"/>
      <c r="E539" s="7"/>
      <c r="F539" s="7"/>
      <c r="G539" s="7"/>
      <c r="H539" s="7"/>
      <c r="I539" s="7"/>
      <c r="J539" s="7"/>
      <c r="K539" s="7"/>
    </row>
    <row r="540" spans="4:11">
      <c r="D540" s="7"/>
      <c r="E540" s="7"/>
      <c r="F540" s="7"/>
      <c r="G540" s="7"/>
      <c r="H540" s="7"/>
      <c r="I540" s="7"/>
      <c r="J540" s="7"/>
      <c r="K540" s="7"/>
    </row>
    <row r="541" spans="4:11">
      <c r="D541" s="7"/>
      <c r="E541" s="7"/>
      <c r="F541" s="7"/>
      <c r="G541" s="7"/>
      <c r="H541" s="7"/>
      <c r="I541" s="7"/>
      <c r="J541" s="7"/>
      <c r="K541" s="7"/>
    </row>
    <row r="542" spans="4:11">
      <c r="D542" s="7"/>
      <c r="E542" s="7"/>
      <c r="F542" s="7"/>
      <c r="G542" s="7"/>
      <c r="H542" s="7"/>
      <c r="I542" s="7"/>
      <c r="J542" s="7"/>
      <c r="K542" s="7"/>
    </row>
    <row r="543" spans="4:11">
      <c r="D543" s="7"/>
      <c r="E543" s="7"/>
      <c r="F543" s="7"/>
      <c r="G543" s="7"/>
      <c r="H543" s="7"/>
      <c r="I543" s="7"/>
      <c r="J543" s="7"/>
      <c r="K543" s="7"/>
    </row>
    <row r="544" spans="4:11">
      <c r="D544" s="7"/>
      <c r="E544" s="7"/>
      <c r="F544" s="7"/>
      <c r="G544" s="7"/>
      <c r="H544" s="7"/>
      <c r="I544" s="7"/>
      <c r="J544" s="7"/>
      <c r="K544" s="7"/>
    </row>
    <row r="545" spans="4:11">
      <c r="D545" s="7"/>
      <c r="E545" s="7"/>
      <c r="F545" s="7"/>
      <c r="G545" s="7"/>
      <c r="H545" s="7"/>
      <c r="I545" s="7"/>
      <c r="J545" s="7"/>
      <c r="K545" s="7"/>
    </row>
    <row r="546" spans="4:11">
      <c r="D546" s="7"/>
      <c r="E546" s="7"/>
      <c r="F546" s="7"/>
      <c r="G546" s="7"/>
      <c r="H546" s="7"/>
      <c r="I546" s="7"/>
      <c r="J546" s="7"/>
      <c r="K546" s="7"/>
    </row>
    <row r="547" spans="4:11">
      <c r="D547" s="7"/>
      <c r="E547" s="7"/>
      <c r="F547" s="7"/>
      <c r="G547" s="7"/>
      <c r="H547" s="7"/>
      <c r="I547" s="7"/>
      <c r="J547" s="7"/>
      <c r="K547" s="7"/>
    </row>
    <row r="548" spans="4:11">
      <c r="D548" s="7"/>
      <c r="E548" s="7"/>
      <c r="F548" s="7"/>
      <c r="G548" s="7"/>
      <c r="H548" s="7"/>
      <c r="I548" s="7"/>
      <c r="J548" s="7"/>
      <c r="K548" s="7"/>
    </row>
    <row r="549" spans="4:11">
      <c r="D549" s="7"/>
      <c r="E549" s="7"/>
      <c r="F549" s="7"/>
      <c r="G549" s="7"/>
      <c r="H549" s="7"/>
      <c r="I549" s="7"/>
      <c r="J549" s="7"/>
      <c r="K549" s="7"/>
    </row>
    <row r="550" spans="4:11">
      <c r="D550" s="7"/>
      <c r="E550" s="7"/>
      <c r="F550" s="7"/>
      <c r="G550" s="7"/>
      <c r="H550" s="7"/>
      <c r="I550" s="7"/>
      <c r="J550" s="7"/>
      <c r="K550" s="7"/>
    </row>
    <row r="551" spans="4:11">
      <c r="D551" s="7"/>
      <c r="E551" s="7"/>
      <c r="F551" s="7"/>
      <c r="G551" s="7"/>
      <c r="H551" s="7"/>
      <c r="I551" s="7"/>
      <c r="J551" s="7"/>
      <c r="K551" s="7"/>
    </row>
    <row r="552" spans="4:11">
      <c r="D552" s="7"/>
      <c r="E552" s="7"/>
      <c r="F552" s="7"/>
      <c r="G552" s="7"/>
      <c r="H552" s="7"/>
      <c r="I552" s="7"/>
      <c r="J552" s="7"/>
      <c r="K552" s="7"/>
    </row>
    <row r="553" spans="4:11">
      <c r="D553" s="7"/>
      <c r="E553" s="7"/>
      <c r="F553" s="7"/>
      <c r="G553" s="7"/>
      <c r="H553" s="7"/>
      <c r="I553" s="7"/>
      <c r="J553" s="7"/>
      <c r="K553" s="7"/>
    </row>
    <row r="554" spans="4:11">
      <c r="D554" s="7"/>
      <c r="E554" s="7"/>
      <c r="F554" s="7"/>
      <c r="G554" s="7"/>
      <c r="H554" s="7"/>
      <c r="I554" s="7"/>
      <c r="J554" s="7"/>
      <c r="K554" s="7"/>
    </row>
    <row r="555" spans="4:11">
      <c r="D555" s="7"/>
      <c r="E555" s="7"/>
      <c r="F555" s="7"/>
      <c r="G555" s="7"/>
      <c r="H555" s="7"/>
      <c r="I555" s="7"/>
      <c r="J555" s="7"/>
      <c r="K555" s="7"/>
    </row>
    <row r="556" spans="4:11">
      <c r="D556" s="7"/>
      <c r="E556" s="7"/>
      <c r="F556" s="7"/>
      <c r="G556" s="7"/>
      <c r="H556" s="7"/>
      <c r="I556" s="7"/>
      <c r="J556" s="7"/>
      <c r="K556" s="7"/>
    </row>
    <row r="557" spans="4:11">
      <c r="D557" s="7"/>
      <c r="E557" s="7"/>
      <c r="F557" s="7"/>
      <c r="G557" s="7"/>
      <c r="H557" s="7"/>
      <c r="I557" s="7"/>
      <c r="J557" s="7"/>
      <c r="K557" s="7"/>
    </row>
    <row r="558" spans="4:11">
      <c r="D558" s="7"/>
      <c r="E558" s="7"/>
      <c r="F558" s="7"/>
      <c r="G558" s="7"/>
      <c r="H558" s="7"/>
      <c r="I558" s="7"/>
      <c r="J558" s="7"/>
      <c r="K558" s="7"/>
    </row>
    <row r="559" spans="4:11">
      <c r="D559" s="7"/>
      <c r="E559" s="7"/>
      <c r="F559" s="7"/>
      <c r="G559" s="7"/>
      <c r="H559" s="7"/>
      <c r="I559" s="7"/>
      <c r="J559" s="7"/>
      <c r="K559" s="7"/>
    </row>
    <row r="560" spans="4:11">
      <c r="D560" s="7"/>
      <c r="E560" s="7"/>
      <c r="F560" s="7"/>
      <c r="G560" s="7"/>
      <c r="H560" s="7"/>
      <c r="I560" s="7"/>
      <c r="J560" s="7"/>
      <c r="K560" s="7"/>
    </row>
    <row r="561" spans="4:11">
      <c r="D561" s="7"/>
      <c r="E561" s="7"/>
      <c r="F561" s="7"/>
      <c r="G561" s="7"/>
      <c r="H561" s="7"/>
      <c r="I561" s="7"/>
      <c r="J561" s="7"/>
      <c r="K561" s="7"/>
    </row>
    <row r="562" spans="4:11">
      <c r="D562" s="7"/>
      <c r="E562" s="7"/>
      <c r="F562" s="7"/>
      <c r="G562" s="7"/>
      <c r="H562" s="7"/>
      <c r="I562" s="7"/>
      <c r="J562" s="7"/>
      <c r="K562" s="7"/>
    </row>
    <row r="563" spans="4:11">
      <c r="D563" s="7"/>
      <c r="E563" s="7"/>
      <c r="F563" s="7"/>
      <c r="G563" s="7"/>
      <c r="H563" s="7"/>
      <c r="I563" s="7"/>
      <c r="J563" s="7"/>
      <c r="K563" s="7"/>
    </row>
    <row r="564" spans="4:11">
      <c r="D564" s="7"/>
      <c r="E564" s="7"/>
      <c r="F564" s="7"/>
      <c r="G564" s="7"/>
      <c r="H564" s="7"/>
      <c r="I564" s="7"/>
      <c r="J564" s="7"/>
      <c r="K564" s="7"/>
    </row>
    <row r="565" spans="4:11">
      <c r="D565" s="7"/>
      <c r="E565" s="7"/>
      <c r="F565" s="7"/>
      <c r="G565" s="7"/>
      <c r="H565" s="7"/>
      <c r="I565" s="7"/>
      <c r="J565" s="7"/>
      <c r="K565" s="7"/>
    </row>
    <row r="566" spans="4:11">
      <c r="D566" s="7"/>
      <c r="E566" s="7"/>
      <c r="F566" s="7"/>
      <c r="G566" s="7"/>
      <c r="H566" s="7"/>
      <c r="I566" s="7"/>
      <c r="J566" s="7"/>
      <c r="K566" s="7"/>
    </row>
    <row r="567" spans="4:11">
      <c r="D567" s="7"/>
      <c r="E567" s="7"/>
      <c r="F567" s="7"/>
      <c r="G567" s="7"/>
      <c r="H567" s="7"/>
      <c r="I567" s="7"/>
      <c r="J567" s="7"/>
      <c r="K567" s="7"/>
    </row>
    <row r="568" spans="4:11">
      <c r="D568" s="7"/>
      <c r="E568" s="7"/>
      <c r="F568" s="7"/>
      <c r="G568" s="7"/>
      <c r="H568" s="7"/>
      <c r="I568" s="7"/>
      <c r="J568" s="7"/>
      <c r="K568" s="7"/>
    </row>
    <row r="569" spans="4:11">
      <c r="D569" s="7"/>
      <c r="E569" s="7"/>
      <c r="F569" s="7"/>
      <c r="G569" s="7"/>
      <c r="H569" s="7"/>
      <c r="I569" s="7"/>
      <c r="J569" s="7"/>
      <c r="K569" s="7"/>
    </row>
    <row r="570" spans="4:11">
      <c r="D570" s="7"/>
      <c r="E570" s="7"/>
      <c r="F570" s="7"/>
      <c r="G570" s="7"/>
      <c r="H570" s="7"/>
      <c r="I570" s="7"/>
      <c r="J570" s="7"/>
      <c r="K570" s="7"/>
    </row>
    <row r="571" spans="4:11">
      <c r="D571" s="7"/>
      <c r="E571" s="7"/>
      <c r="F571" s="7"/>
      <c r="G571" s="7"/>
      <c r="H571" s="7"/>
      <c r="I571" s="7"/>
      <c r="J571" s="7"/>
      <c r="K571" s="7"/>
    </row>
    <row r="572" spans="4:11">
      <c r="D572" s="7"/>
      <c r="E572" s="7"/>
      <c r="F572" s="7"/>
      <c r="G572" s="7"/>
      <c r="H572" s="7"/>
      <c r="I572" s="7"/>
      <c r="J572" s="7"/>
      <c r="K572" s="7"/>
    </row>
    <row r="573" spans="4:11">
      <c r="D573" s="7"/>
      <c r="E573" s="7"/>
      <c r="F573" s="7"/>
      <c r="G573" s="7"/>
      <c r="H573" s="7"/>
      <c r="I573" s="7"/>
      <c r="J573" s="7"/>
      <c r="K573" s="7"/>
    </row>
    <row r="574" spans="4:11">
      <c r="D574" s="7"/>
      <c r="E574" s="7"/>
      <c r="F574" s="7"/>
      <c r="G574" s="7"/>
      <c r="H574" s="7"/>
      <c r="I574" s="7"/>
      <c r="J574" s="7"/>
      <c r="K574" s="7"/>
    </row>
    <row r="575" spans="4:11">
      <c r="D575" s="7"/>
      <c r="E575" s="7"/>
      <c r="F575" s="7"/>
      <c r="G575" s="7"/>
      <c r="H575" s="7"/>
      <c r="I575" s="7"/>
      <c r="J575" s="7"/>
      <c r="K575" s="7"/>
    </row>
    <row r="576" spans="4:11">
      <c r="D576" s="7"/>
      <c r="E576" s="7"/>
      <c r="F576" s="7"/>
      <c r="G576" s="7"/>
      <c r="H576" s="7"/>
      <c r="I576" s="7"/>
      <c r="J576" s="7"/>
      <c r="K576" s="7"/>
    </row>
    <row r="577" spans="4:11">
      <c r="D577" s="7"/>
      <c r="E577" s="7"/>
      <c r="F577" s="7"/>
      <c r="G577" s="7"/>
      <c r="H577" s="7"/>
      <c r="I577" s="7"/>
      <c r="J577" s="7"/>
      <c r="K577" s="7"/>
    </row>
    <row r="578" spans="4:11">
      <c r="D578" s="7"/>
      <c r="E578" s="7"/>
      <c r="F578" s="7"/>
      <c r="G578" s="7"/>
      <c r="H578" s="7"/>
      <c r="I578" s="7"/>
      <c r="J578" s="7"/>
      <c r="K578" s="7"/>
    </row>
    <row r="579" spans="4:11">
      <c r="D579" s="7"/>
      <c r="E579" s="7"/>
      <c r="F579" s="7"/>
      <c r="G579" s="7"/>
      <c r="H579" s="7"/>
      <c r="I579" s="7"/>
      <c r="J579" s="7"/>
      <c r="K579" s="7"/>
    </row>
    <row r="580" spans="4:11">
      <c r="D580" s="7"/>
      <c r="E580" s="7"/>
      <c r="F580" s="7"/>
      <c r="G580" s="7"/>
      <c r="H580" s="7"/>
      <c r="I580" s="7"/>
      <c r="J580" s="7"/>
      <c r="K580" s="7"/>
    </row>
    <row r="581" spans="4:11">
      <c r="D581" s="7"/>
      <c r="E581" s="7"/>
      <c r="F581" s="7"/>
      <c r="G581" s="7"/>
      <c r="H581" s="7"/>
      <c r="I581" s="7"/>
      <c r="J581" s="7"/>
      <c r="K581" s="7"/>
    </row>
    <row r="582" spans="4:11">
      <c r="D582" s="7"/>
      <c r="E582" s="7"/>
      <c r="F582" s="7"/>
      <c r="G582" s="7"/>
      <c r="H582" s="7"/>
      <c r="I582" s="7"/>
      <c r="J582" s="7"/>
      <c r="K582" s="7"/>
    </row>
    <row r="583" spans="4:11">
      <c r="D583" s="7"/>
      <c r="E583" s="7"/>
      <c r="F583" s="7"/>
      <c r="G583" s="7"/>
      <c r="H583" s="7"/>
      <c r="I583" s="7"/>
      <c r="J583" s="7"/>
      <c r="K583" s="7"/>
    </row>
    <row r="584" spans="4:11">
      <c r="D584" s="7"/>
      <c r="E584" s="7"/>
      <c r="F584" s="7"/>
      <c r="G584" s="7"/>
      <c r="H584" s="7"/>
      <c r="I584" s="7"/>
      <c r="J584" s="7"/>
      <c r="K584" s="7"/>
    </row>
    <row r="585" spans="4:11">
      <c r="D585" s="7"/>
      <c r="E585" s="7"/>
      <c r="F585" s="7"/>
      <c r="G585" s="7"/>
      <c r="H585" s="7"/>
      <c r="I585" s="7"/>
      <c r="J585" s="7"/>
      <c r="K585" s="7"/>
    </row>
    <row r="586" spans="4:11">
      <c r="D586" s="7"/>
      <c r="E586" s="7"/>
      <c r="F586" s="7"/>
      <c r="G586" s="7"/>
      <c r="H586" s="7"/>
      <c r="I586" s="7"/>
      <c r="J586" s="7"/>
      <c r="K586" s="7"/>
    </row>
    <row r="587" spans="4:11">
      <c r="D587" s="7"/>
      <c r="E587" s="7"/>
      <c r="F587" s="7"/>
      <c r="G587" s="7"/>
      <c r="H587" s="7"/>
      <c r="I587" s="7"/>
      <c r="J587" s="7"/>
      <c r="K587" s="7"/>
    </row>
    <row r="588" spans="4:11">
      <c r="D588" s="7"/>
      <c r="E588" s="7"/>
      <c r="F588" s="7"/>
      <c r="G588" s="7"/>
      <c r="H588" s="7"/>
      <c r="I588" s="7"/>
      <c r="J588" s="7"/>
      <c r="K588" s="7"/>
    </row>
    <row r="589" spans="4:11">
      <c r="D589" s="7"/>
      <c r="E589" s="7"/>
      <c r="F589" s="7"/>
      <c r="G589" s="7"/>
      <c r="H589" s="7"/>
      <c r="I589" s="7"/>
      <c r="J589" s="7"/>
      <c r="K589" s="7"/>
    </row>
    <row r="590" spans="4:11">
      <c r="D590" s="10"/>
      <c r="E590" s="10"/>
      <c r="F590" s="10"/>
      <c r="G590" s="10"/>
      <c r="H590" s="10"/>
      <c r="I590" s="10"/>
      <c r="J590" s="10"/>
      <c r="K590" s="10"/>
    </row>
    <row r="591" spans="4:11">
      <c r="D591" s="10"/>
      <c r="E591" s="10"/>
      <c r="F591" s="10"/>
      <c r="G591" s="10"/>
      <c r="H591" s="10"/>
      <c r="I591" s="10"/>
      <c r="J591" s="10"/>
      <c r="K591" s="10"/>
    </row>
    <row r="592" spans="4:11">
      <c r="D592" s="10"/>
      <c r="E592" s="10"/>
      <c r="F592" s="10"/>
      <c r="G592" s="10"/>
      <c r="H592" s="10"/>
      <c r="I592" s="10"/>
      <c r="J592" s="10"/>
      <c r="K592" s="10"/>
    </row>
    <row r="593" spans="4:11">
      <c r="D593" s="10"/>
      <c r="E593" s="10"/>
      <c r="F593" s="10"/>
      <c r="G593" s="10"/>
      <c r="H593" s="10"/>
      <c r="I593" s="10"/>
      <c r="J593" s="10"/>
      <c r="K593" s="10"/>
    </row>
    <row r="594" spans="4:11">
      <c r="D594" s="10"/>
      <c r="E594" s="10"/>
      <c r="F594" s="10"/>
      <c r="G594" s="10"/>
      <c r="H594" s="10"/>
      <c r="I594" s="10"/>
      <c r="J594" s="10"/>
      <c r="K594" s="10"/>
    </row>
    <row r="595" spans="4:11">
      <c r="D595" s="10"/>
      <c r="E595" s="10"/>
      <c r="F595" s="10"/>
      <c r="G595" s="10"/>
      <c r="H595" s="10"/>
      <c r="I595" s="10"/>
      <c r="J595" s="10"/>
      <c r="K595" s="10"/>
    </row>
    <row r="596" spans="4:11">
      <c r="D596" s="10"/>
      <c r="E596" s="10"/>
      <c r="F596" s="10"/>
      <c r="G596" s="10"/>
      <c r="H596" s="10"/>
      <c r="I596" s="10"/>
      <c r="J596" s="10"/>
      <c r="K596" s="10"/>
    </row>
    <row r="597" spans="4:11">
      <c r="D597" s="10"/>
      <c r="E597" s="10"/>
      <c r="F597" s="10"/>
      <c r="G597" s="10"/>
      <c r="H597" s="10"/>
      <c r="I597" s="10"/>
      <c r="J597" s="10"/>
      <c r="K597" s="10"/>
    </row>
    <row r="598" spans="4:11">
      <c r="D598" s="10"/>
      <c r="E598" s="10"/>
      <c r="F598" s="10"/>
      <c r="G598" s="10"/>
      <c r="H598" s="10"/>
      <c r="I598" s="10"/>
      <c r="J598" s="10"/>
      <c r="K598" s="10"/>
    </row>
    <row r="599" spans="4:11">
      <c r="D599" s="10"/>
      <c r="E599" s="10"/>
      <c r="F599" s="10"/>
      <c r="G599" s="10"/>
      <c r="H599" s="10"/>
      <c r="I599" s="10"/>
      <c r="J599" s="10"/>
      <c r="K599" s="10"/>
    </row>
    <row r="600" spans="4:11">
      <c r="D600" s="10"/>
      <c r="E600" s="10"/>
      <c r="F600" s="10"/>
      <c r="G600" s="10"/>
      <c r="H600" s="10"/>
      <c r="I600" s="10"/>
      <c r="J600" s="10"/>
      <c r="K600" s="10"/>
    </row>
    <row r="601" spans="4:11">
      <c r="D601" s="10"/>
      <c r="E601" s="10"/>
      <c r="F601" s="10"/>
      <c r="G601" s="10"/>
      <c r="H601" s="10"/>
      <c r="I601" s="10"/>
      <c r="J601" s="10"/>
      <c r="K601" s="10"/>
    </row>
    <row r="602" spans="4:11">
      <c r="D602" s="10"/>
      <c r="E602" s="10"/>
      <c r="F602" s="10"/>
      <c r="G602" s="10"/>
      <c r="H602" s="10"/>
      <c r="I602" s="10"/>
      <c r="J602" s="10"/>
      <c r="K602" s="10"/>
    </row>
    <row r="603" spans="4:11">
      <c r="D603" s="10"/>
      <c r="E603" s="10"/>
      <c r="F603" s="10"/>
      <c r="G603" s="10"/>
      <c r="H603" s="10"/>
      <c r="I603" s="10"/>
      <c r="J603" s="10"/>
      <c r="K603" s="10"/>
    </row>
    <row r="604" spans="4:11">
      <c r="D604" s="10"/>
      <c r="E604" s="10"/>
      <c r="F604" s="10"/>
      <c r="G604" s="10"/>
      <c r="H604" s="10"/>
      <c r="I604" s="10"/>
      <c r="J604" s="10"/>
      <c r="K604" s="10"/>
    </row>
    <row r="605" spans="4:11">
      <c r="D605" s="10"/>
      <c r="E605" s="10"/>
      <c r="F605" s="10"/>
      <c r="G605" s="10"/>
      <c r="H605" s="10"/>
      <c r="I605" s="10"/>
      <c r="J605" s="10"/>
      <c r="K605" s="10"/>
    </row>
    <row r="606" spans="4:11">
      <c r="D606" s="10"/>
      <c r="E606" s="10"/>
      <c r="F606" s="10"/>
      <c r="G606" s="10"/>
      <c r="H606" s="10"/>
      <c r="I606" s="10"/>
      <c r="J606" s="10"/>
      <c r="K606" s="10"/>
    </row>
    <row r="607" spans="4:11">
      <c r="D607" s="10"/>
      <c r="E607" s="10"/>
      <c r="F607" s="10"/>
      <c r="G607" s="10"/>
      <c r="H607" s="10"/>
      <c r="I607" s="10"/>
      <c r="J607" s="10"/>
      <c r="K607" s="10"/>
    </row>
    <row r="608" spans="4:11">
      <c r="D608" s="10"/>
      <c r="E608" s="10"/>
      <c r="F608" s="10"/>
      <c r="G608" s="10"/>
      <c r="H608" s="10"/>
      <c r="I608" s="10"/>
      <c r="J608" s="10"/>
      <c r="K608" s="10"/>
    </row>
    <row r="609" spans="4:11">
      <c r="D609" s="10"/>
      <c r="E609" s="10"/>
      <c r="F609" s="10"/>
      <c r="G609" s="10"/>
      <c r="H609" s="10"/>
      <c r="I609" s="10"/>
      <c r="J609" s="10"/>
      <c r="K609" s="10"/>
    </row>
    <row r="610" spans="4:11">
      <c r="D610" s="10"/>
      <c r="E610" s="10"/>
      <c r="F610" s="10"/>
      <c r="G610" s="10"/>
      <c r="H610" s="10"/>
      <c r="I610" s="10"/>
      <c r="J610" s="10"/>
      <c r="K610" s="10"/>
    </row>
    <row r="611" spans="4:11">
      <c r="D611" s="10"/>
      <c r="E611" s="10"/>
      <c r="F611" s="10"/>
      <c r="G611" s="10"/>
      <c r="H611" s="10"/>
      <c r="I611" s="10"/>
      <c r="J611" s="10"/>
      <c r="K611" s="10"/>
    </row>
    <row r="612" spans="4:11">
      <c r="D612" s="10"/>
      <c r="E612" s="10"/>
      <c r="F612" s="10"/>
      <c r="G612" s="10"/>
      <c r="H612" s="10"/>
      <c r="I612" s="10"/>
      <c r="J612" s="10"/>
      <c r="K612" s="10"/>
    </row>
    <row r="613" spans="4:11">
      <c r="D613" s="10"/>
      <c r="E613" s="10"/>
      <c r="F613" s="10"/>
      <c r="G613" s="10"/>
      <c r="H613" s="10"/>
      <c r="I613" s="10"/>
      <c r="J613" s="10"/>
      <c r="K613" s="10"/>
    </row>
    <row r="614" spans="4:11">
      <c r="D614" s="10"/>
      <c r="E614" s="10"/>
      <c r="F614" s="10"/>
      <c r="G614" s="10"/>
      <c r="H614" s="10"/>
      <c r="I614" s="10"/>
      <c r="J614" s="10"/>
      <c r="K614" s="10"/>
    </row>
    <row r="615" spans="4:11">
      <c r="D615" s="10"/>
      <c r="E615" s="10"/>
      <c r="F615" s="10"/>
      <c r="G615" s="10"/>
      <c r="H615" s="10"/>
      <c r="I615" s="10"/>
      <c r="J615" s="10"/>
      <c r="K615" s="10"/>
    </row>
    <row r="616" spans="4:11">
      <c r="D616" s="10"/>
      <c r="E616" s="10"/>
      <c r="F616" s="10"/>
      <c r="G616" s="10"/>
      <c r="H616" s="10"/>
      <c r="I616" s="10"/>
      <c r="J616" s="10"/>
      <c r="K616" s="10"/>
    </row>
    <row r="617" spans="4:11">
      <c r="D617" s="10"/>
      <c r="E617" s="10"/>
      <c r="F617" s="10"/>
      <c r="G617" s="10"/>
      <c r="H617" s="10"/>
      <c r="I617" s="10"/>
      <c r="J617" s="10"/>
      <c r="K617" s="10"/>
    </row>
    <row r="618" spans="4:11">
      <c r="D618" s="10"/>
      <c r="E618" s="10"/>
      <c r="F618" s="10"/>
      <c r="G618" s="10"/>
      <c r="H618" s="10"/>
      <c r="I618" s="10"/>
      <c r="J618" s="10"/>
      <c r="K618" s="10"/>
    </row>
    <row r="619" spans="4:11">
      <c r="D619" s="10"/>
      <c r="E619" s="10"/>
      <c r="F619" s="10"/>
      <c r="G619" s="10"/>
      <c r="H619" s="10"/>
      <c r="I619" s="10"/>
      <c r="J619" s="10"/>
      <c r="K619" s="10"/>
    </row>
    <row r="620" spans="4:11">
      <c r="D620" s="10"/>
      <c r="E620" s="10"/>
      <c r="F620" s="10"/>
      <c r="G620" s="10"/>
      <c r="H620" s="10"/>
      <c r="I620" s="10"/>
      <c r="J620" s="10"/>
      <c r="K620" s="10"/>
    </row>
    <row r="621" spans="4:11">
      <c r="D621" s="10"/>
      <c r="E621" s="10"/>
      <c r="F621" s="10"/>
      <c r="G621" s="10"/>
      <c r="H621" s="10"/>
      <c r="I621" s="10"/>
      <c r="J621" s="10"/>
      <c r="K621" s="10"/>
    </row>
    <row r="622" spans="4:11">
      <c r="D622" s="10"/>
      <c r="E622" s="10"/>
      <c r="F622" s="10"/>
      <c r="G622" s="10"/>
      <c r="H622" s="10"/>
      <c r="I622" s="10"/>
      <c r="J622" s="10"/>
      <c r="K622" s="10"/>
    </row>
    <row r="623" spans="4:11">
      <c r="D623" s="10"/>
      <c r="E623" s="10"/>
      <c r="F623" s="10"/>
      <c r="G623" s="10"/>
      <c r="H623" s="10"/>
      <c r="I623" s="10"/>
      <c r="J623" s="10"/>
      <c r="K623" s="10"/>
    </row>
    <row r="624" spans="4:11">
      <c r="D624" s="10"/>
      <c r="E624" s="10"/>
      <c r="F624" s="10"/>
      <c r="G624" s="10"/>
      <c r="H624" s="10"/>
      <c r="I624" s="10"/>
      <c r="J624" s="10"/>
      <c r="K624" s="10"/>
    </row>
    <row r="625" spans="1:11">
      <c r="D625" s="10"/>
      <c r="E625" s="10"/>
      <c r="F625" s="10"/>
      <c r="G625" s="10"/>
      <c r="H625" s="10"/>
      <c r="I625" s="10"/>
      <c r="J625" s="10"/>
      <c r="K625" s="10"/>
    </row>
    <row r="626" spans="1:11">
      <c r="D626" s="10"/>
      <c r="E626" s="10"/>
      <c r="F626" s="10"/>
      <c r="G626" s="10"/>
      <c r="H626" s="10"/>
      <c r="I626" s="10"/>
      <c r="J626" s="10"/>
      <c r="K626" s="10"/>
    </row>
    <row r="627" spans="1:11">
      <c r="D627" s="10"/>
      <c r="E627" s="10"/>
      <c r="F627" s="10"/>
      <c r="G627" s="10"/>
      <c r="H627" s="10"/>
      <c r="I627" s="10"/>
      <c r="J627" s="10"/>
      <c r="K627" s="10"/>
    </row>
    <row r="628" spans="1:11">
      <c r="D628" s="10"/>
      <c r="E628" s="10"/>
      <c r="F628" s="10"/>
      <c r="G628" s="10"/>
      <c r="H628" s="10"/>
      <c r="I628" s="10"/>
      <c r="J628" s="10"/>
      <c r="K628" s="10"/>
    </row>
    <row r="629" spans="1:11">
      <c r="D629" s="10"/>
      <c r="E629" s="10"/>
      <c r="F629" s="10"/>
      <c r="G629" s="10"/>
      <c r="H629" s="10"/>
      <c r="I629" s="10"/>
      <c r="J629" s="10"/>
      <c r="K629" s="10"/>
    </row>
    <row r="630" spans="1:11">
      <c r="D630" s="10"/>
      <c r="E630" s="10"/>
      <c r="F630" s="10"/>
      <c r="G630" s="10"/>
      <c r="H630" s="10"/>
      <c r="I630" s="10"/>
      <c r="J630" s="10"/>
      <c r="K630" s="10"/>
    </row>
    <row r="631" spans="1:11">
      <c r="A631" s="25"/>
      <c r="D631" s="10"/>
      <c r="E631" s="10"/>
      <c r="F631" s="10"/>
      <c r="G631" s="10"/>
      <c r="H631" s="10"/>
      <c r="I631" s="10"/>
      <c r="J631" s="10"/>
      <c r="K631" s="10"/>
    </row>
    <row r="632" spans="1:11">
      <c r="A632" s="25"/>
      <c r="D632" s="10"/>
      <c r="E632" s="10"/>
      <c r="F632" s="10"/>
      <c r="G632" s="10"/>
      <c r="H632" s="10"/>
      <c r="I632" s="10"/>
      <c r="J632" s="10"/>
      <c r="K632" s="10"/>
    </row>
    <row r="633" spans="1:11">
      <c r="A633" s="25"/>
      <c r="D633" s="10"/>
      <c r="E633" s="10"/>
      <c r="F633" s="10"/>
      <c r="G633" s="10"/>
      <c r="H633" s="10"/>
      <c r="I633" s="10"/>
      <c r="J633" s="10"/>
      <c r="K633" s="10"/>
    </row>
    <row r="634" spans="1:11">
      <c r="D634" s="10"/>
      <c r="E634" s="10"/>
      <c r="F634" s="10"/>
      <c r="G634" s="10"/>
      <c r="H634" s="10"/>
      <c r="I634" s="10"/>
      <c r="J634" s="10"/>
      <c r="K634" s="10"/>
    </row>
    <row r="635" spans="1:11">
      <c r="D635" s="10"/>
      <c r="E635" s="10"/>
      <c r="F635" s="10"/>
      <c r="G635" s="10"/>
      <c r="H635" s="10"/>
      <c r="I635" s="10"/>
      <c r="J635" s="10"/>
      <c r="K635" s="10"/>
    </row>
    <row r="636" spans="1:11">
      <c r="D636" s="10"/>
      <c r="E636" s="10"/>
      <c r="F636" s="10"/>
      <c r="G636" s="10"/>
      <c r="H636" s="10"/>
      <c r="I636" s="10"/>
      <c r="J636" s="10"/>
      <c r="K636" s="10"/>
    </row>
    <row r="637" spans="1:11">
      <c r="D637" s="10"/>
      <c r="E637" s="10"/>
      <c r="F637" s="10"/>
      <c r="G637" s="10"/>
      <c r="H637" s="10"/>
      <c r="I637" s="10"/>
      <c r="J637" s="10"/>
      <c r="K637" s="10"/>
    </row>
    <row r="638" spans="1:11">
      <c r="D638" s="10"/>
      <c r="E638" s="10"/>
      <c r="F638" s="10"/>
      <c r="G638" s="10"/>
      <c r="H638" s="10"/>
      <c r="I638" s="10"/>
      <c r="J638" s="10"/>
      <c r="K638" s="10"/>
    </row>
    <row r="639" spans="1:11">
      <c r="D639" s="10"/>
      <c r="E639" s="10"/>
      <c r="F639" s="10"/>
      <c r="G639" s="10"/>
      <c r="H639" s="10"/>
      <c r="I639" s="10"/>
      <c r="J639" s="10"/>
      <c r="K639" s="10"/>
    </row>
    <row r="640" spans="1:11">
      <c r="D640" s="10"/>
      <c r="E640" s="10"/>
      <c r="F640" s="10"/>
      <c r="G640" s="10"/>
      <c r="H640" s="10"/>
      <c r="I640" s="10"/>
      <c r="J640" s="10"/>
      <c r="K640" s="10"/>
    </row>
    <row r="641" spans="4:11">
      <c r="D641" s="10"/>
      <c r="E641" s="10"/>
      <c r="F641" s="10"/>
      <c r="G641" s="10"/>
      <c r="H641" s="10"/>
      <c r="I641" s="10"/>
      <c r="J641" s="10"/>
      <c r="K641" s="10"/>
    </row>
    <row r="642" spans="4:11">
      <c r="D642" s="10"/>
      <c r="E642" s="10"/>
      <c r="F642" s="10"/>
      <c r="G642" s="10"/>
      <c r="H642" s="10"/>
      <c r="I642" s="10"/>
      <c r="J642" s="10"/>
      <c r="K642" s="10"/>
    </row>
    <row r="643" spans="4:11">
      <c r="D643" s="10"/>
      <c r="E643" s="10"/>
      <c r="F643" s="10"/>
      <c r="G643" s="10"/>
      <c r="H643" s="10"/>
      <c r="I643" s="10"/>
      <c r="J643" s="10"/>
      <c r="K643" s="10"/>
    </row>
  </sheetData>
  <protectedRanges>
    <protectedRange sqref="D6:K22" name="範囲1"/>
  </protectedRanges>
  <mergeCells count="15">
    <mergeCell ref="J3:J4"/>
    <mergeCell ref="K3:K4"/>
    <mergeCell ref="H2:K2"/>
    <mergeCell ref="H5:K5"/>
    <mergeCell ref="A2:A4"/>
    <mergeCell ref="B2:B4"/>
    <mergeCell ref="C2:C4"/>
    <mergeCell ref="D3:D4"/>
    <mergeCell ref="H3:H4"/>
    <mergeCell ref="G3:G4"/>
    <mergeCell ref="D5:G5"/>
    <mergeCell ref="D2:G2"/>
    <mergeCell ref="E3:E4"/>
    <mergeCell ref="F3:F4"/>
    <mergeCell ref="I3:I4"/>
  </mergeCells>
  <phoneticPr fontId="9"/>
  <conditionalFormatting sqref="A2:A4 A23:A65536">
    <cfRule type="cellIs" dxfId="16" priority="10" stopIfTrue="1" operator="equal">
      <formula>"Water"</formula>
    </cfRule>
    <cfRule type="cellIs" dxfId="15" priority="11" stopIfTrue="1" operator="equal">
      <formula>"DMSO"</formula>
    </cfRule>
  </conditionalFormatting>
  <conditionalFormatting sqref="D590:K65536">
    <cfRule type="cellIs" dxfId="14" priority="13" stopIfTrue="1" operator="greaterThan">
      <formula>130</formula>
    </cfRule>
  </conditionalFormatting>
  <conditionalFormatting sqref="A6:A22">
    <cfRule type="cellIs" dxfId="13" priority="17" stopIfTrue="1" operator="equal">
      <formula>"Water"</formula>
    </cfRule>
    <cfRule type="cellIs" dxfId="12" priority="18" stopIfTrue="1" operator="equal">
      <formula>"Acetone"</formula>
    </cfRule>
    <cfRule type="cellIs" dxfId="11" priority="19" stopIfTrue="1" operator="equal">
      <formula>"5% DMSO/acetonitrile"</formula>
    </cfRule>
  </conditionalFormatting>
  <conditionalFormatting sqref="L6:L22">
    <cfRule type="cellIs" dxfId="10" priority="1" stopIfTrue="1" operator="equal">
      <formula>"Not Met"</formula>
    </cfRule>
    <cfRule type="cellIs" dxfId="9" priority="2" stopIfTrue="1" operator="equal">
      <formula>"YES"</formula>
    </cfRule>
  </conditionalFormatting>
  <dataValidations count="2">
    <dataValidation errorStyle="warning" showInputMessage="1" showErrorMessage="1" errorTitle="Solvent Error" error="Invalid Choice. Please select a solvent from the drop-down menu." promptTitle="Select Solvent" sqref="A6:A22" xr:uid="{00000000-0002-0000-0600-000000000000}"/>
    <dataValidation type="list" allowBlank="1" showInputMessage="1" showErrorMessage="1" sqref="D6:K22" xr:uid="{00000000-0002-0000-0600-000001000000}">
      <formula1>$O$6:$O$7</formula1>
    </dataValidation>
  </dataValidations>
  <pageMargins left="0.59055118110236227" right="0.59055118110236227" top="0.39370078740157483" bottom="0.39370078740157483" header="0.19685039370078741" footer="0.19685039370078741"/>
  <pageSetup paperSize="9" scale="94" fitToHeight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51"/>
  <sheetViews>
    <sheetView showGridLines="0" zoomScale="85" zoomScaleNormal="70" workbookViewId="0">
      <pane ySplit="5" topLeftCell="A6" activePane="bottomLeft" state="frozen"/>
      <selection pane="bottomLeft"/>
    </sheetView>
  </sheetViews>
  <sheetFormatPr defaultColWidth="11.453125" defaultRowHeight="13"/>
  <cols>
    <col min="1" max="1" width="19.453125" style="14" customWidth="1"/>
    <col min="2" max="2" width="9.81640625" style="14" customWidth="1"/>
    <col min="3" max="3" width="19.81640625" style="1" customWidth="1"/>
    <col min="4" max="6" width="14.26953125" style="14" customWidth="1"/>
    <col min="7" max="7" width="17.1796875" style="2" customWidth="1"/>
    <col min="8" max="8" width="6.81640625" style="33" customWidth="1"/>
    <col min="9" max="9" width="14.26953125" style="14" customWidth="1"/>
    <col min="10" max="10" width="17.1796875" style="2" customWidth="1"/>
    <col min="11" max="11" width="2.7265625" style="2" customWidth="1"/>
    <col min="12" max="16384" width="11.453125" style="2"/>
  </cols>
  <sheetData>
    <row r="1" spans="1:13" ht="13.5" thickBot="1">
      <c r="M1" s="188" t="str">
        <f>'General Information'!$D$4</f>
        <v>xx</v>
      </c>
    </row>
    <row r="2" spans="1:13" ht="13.5" customHeight="1" thickTop="1" thickBot="1">
      <c r="A2" s="491" t="s">
        <v>131</v>
      </c>
      <c r="B2" s="492"/>
      <c r="C2" s="492"/>
      <c r="D2" s="492"/>
      <c r="E2" s="492"/>
      <c r="F2" s="492"/>
      <c r="G2" s="492"/>
      <c r="H2" s="492"/>
      <c r="I2" s="492"/>
      <c r="J2" s="493"/>
      <c r="M2" s="188"/>
    </row>
    <row r="3" spans="1:13" ht="19.5" customHeight="1" thickBot="1">
      <c r="A3" s="417" t="s">
        <v>0</v>
      </c>
      <c r="B3" s="422" t="s">
        <v>161</v>
      </c>
      <c r="C3" s="494"/>
      <c r="D3" s="496" t="s">
        <v>90</v>
      </c>
      <c r="E3" s="497"/>
      <c r="F3" s="497"/>
      <c r="G3" s="498"/>
      <c r="H3" s="11"/>
      <c r="I3" s="499" t="s">
        <v>84</v>
      </c>
      <c r="J3" s="500"/>
    </row>
    <row r="4" spans="1:13" ht="33" customHeight="1">
      <c r="A4" s="417"/>
      <c r="B4" s="422"/>
      <c r="C4" s="494"/>
      <c r="D4" s="487" t="s">
        <v>86</v>
      </c>
      <c r="E4" s="489" t="s">
        <v>85</v>
      </c>
      <c r="F4" s="485" t="s">
        <v>87</v>
      </c>
      <c r="G4" s="451" t="s">
        <v>88</v>
      </c>
      <c r="H4" s="60"/>
      <c r="I4" s="483" t="s">
        <v>86</v>
      </c>
      <c r="J4" s="482" t="s">
        <v>88</v>
      </c>
    </row>
    <row r="5" spans="1:13" ht="45.75" customHeight="1" thickBot="1">
      <c r="A5" s="341"/>
      <c r="B5" s="495"/>
      <c r="C5" s="337"/>
      <c r="D5" s="488"/>
      <c r="E5" s="490"/>
      <c r="F5" s="486"/>
      <c r="G5" s="335"/>
      <c r="H5" s="10"/>
      <c r="I5" s="484"/>
      <c r="J5" s="335"/>
    </row>
    <row r="6" spans="1:13" s="8" customFormat="1" ht="17.5" customHeight="1" thickBot="1">
      <c r="A6" s="71" t="str">
        <f>'General Information'!D12</f>
        <v>-</v>
      </c>
      <c r="B6" s="413" t="s">
        <v>142</v>
      </c>
      <c r="C6" s="414"/>
      <c r="D6" s="478" t="e">
        <f>'Chemical, PC of NAC'!$O$10</f>
        <v>#DIV/0!</v>
      </c>
      <c r="E6" s="471" t="e">
        <f>'Chemical, PC of NAL'!$O$10</f>
        <v>#DIV/0!</v>
      </c>
      <c r="F6" s="471" t="e">
        <f>ROUND((D6+E6)/2,1)</f>
        <v>#DIV/0!</v>
      </c>
      <c r="G6" s="473" t="e">
        <f>IF(F6&lt;4.9,"Negative","Positive")</f>
        <v>#DIV/0!</v>
      </c>
      <c r="H6" s="60"/>
      <c r="I6" s="476" t="e">
        <f>ROUND('Chemical, PC of NAC'!$O$10,1)</f>
        <v>#DIV/0!</v>
      </c>
      <c r="J6" s="473" t="e">
        <f>IF(I6&lt;5.6,"Negative","Positive")</f>
        <v>#DIV/0!</v>
      </c>
      <c r="L6" s="469"/>
    </row>
    <row r="7" spans="1:13" s="8" customFormat="1" ht="17.5" customHeight="1" thickBot="1">
      <c r="A7" s="67"/>
      <c r="B7" s="150" t="s">
        <v>160</v>
      </c>
      <c r="C7" s="149" t="str">
        <f>'General Information'!C12</f>
        <v>xx</v>
      </c>
      <c r="D7" s="479"/>
      <c r="E7" s="472"/>
      <c r="F7" s="472"/>
      <c r="G7" s="473"/>
      <c r="H7" s="60"/>
      <c r="I7" s="477"/>
      <c r="J7" s="473"/>
      <c r="L7" s="469"/>
    </row>
    <row r="8" spans="1:13" s="8" customFormat="1" ht="17.5" customHeight="1" thickBot="1">
      <c r="A8" s="71" t="str">
        <f>'General Information'!D13</f>
        <v>-</v>
      </c>
      <c r="B8" s="413" t="s">
        <v>144</v>
      </c>
      <c r="C8" s="414"/>
      <c r="D8" s="478" t="e">
        <f>'Chemical, PC of NAC'!$O$14</f>
        <v>#DIV/0!</v>
      </c>
      <c r="E8" s="471" t="e">
        <f>'Chemical, PC of NAL'!$O$14</f>
        <v>#DIV/0!</v>
      </c>
      <c r="F8" s="471" t="e">
        <f>ROUND((D8+E8)/2,1)</f>
        <v>#DIV/0!</v>
      </c>
      <c r="G8" s="473" t="e">
        <f>IF(F8&lt;4.9,"Negative","Positive")</f>
        <v>#DIV/0!</v>
      </c>
      <c r="H8" s="60"/>
      <c r="I8" s="476" t="e">
        <f>ROUND('Chemical, PC of NAC'!$O$14,1)</f>
        <v>#DIV/0!</v>
      </c>
      <c r="J8" s="473" t="e">
        <f>IF(I8&lt;5.6,"Negative","Positive")</f>
        <v>#DIV/0!</v>
      </c>
      <c r="L8" s="468" t="s">
        <v>109</v>
      </c>
      <c r="M8" s="468"/>
    </row>
    <row r="9" spans="1:13" s="8" customFormat="1" ht="17.5" customHeight="1" thickBot="1">
      <c r="A9" s="67"/>
      <c r="B9" s="150" t="s">
        <v>160</v>
      </c>
      <c r="C9" s="149" t="str">
        <f>'General Information'!C13</f>
        <v>xx</v>
      </c>
      <c r="D9" s="479"/>
      <c r="E9" s="472"/>
      <c r="F9" s="472"/>
      <c r="G9" s="473"/>
      <c r="H9" s="60"/>
      <c r="I9" s="477"/>
      <c r="J9" s="473"/>
      <c r="L9" s="468"/>
      <c r="M9" s="468"/>
    </row>
    <row r="10" spans="1:13" s="8" customFormat="1" ht="17.5" customHeight="1" thickBot="1">
      <c r="A10" s="71" t="str">
        <f>'General Information'!D14</f>
        <v>-</v>
      </c>
      <c r="B10" s="413" t="s">
        <v>145</v>
      </c>
      <c r="C10" s="414"/>
      <c r="D10" s="478" t="e">
        <f>'Chemical, PC of NAC'!$O$18</f>
        <v>#DIV/0!</v>
      </c>
      <c r="E10" s="471" t="e">
        <f>'Chemical, PC of NAL'!$O$18</f>
        <v>#DIV/0!</v>
      </c>
      <c r="F10" s="471" t="e">
        <f>ROUND((D10+E10)/2,1)</f>
        <v>#DIV/0!</v>
      </c>
      <c r="G10" s="473" t="e">
        <f>IF(F10&lt;4.9,"Negative","Positive")</f>
        <v>#DIV/0!</v>
      </c>
      <c r="H10" s="60"/>
      <c r="I10" s="476" t="e">
        <f>ROUND('Chemical, PC of NAC'!$O$18,1)</f>
        <v>#DIV/0!</v>
      </c>
      <c r="J10" s="473" t="e">
        <f>IF(I10&lt;5.6,"Negative","Positive")</f>
        <v>#DIV/0!</v>
      </c>
      <c r="L10" s="468"/>
      <c r="M10" s="468"/>
    </row>
    <row r="11" spans="1:13" s="8" customFormat="1" ht="17.5" customHeight="1" thickBot="1">
      <c r="A11" s="67"/>
      <c r="B11" s="150" t="s">
        <v>160</v>
      </c>
      <c r="C11" s="149" t="str">
        <f>'General Information'!C14</f>
        <v>xx</v>
      </c>
      <c r="D11" s="479"/>
      <c r="E11" s="472"/>
      <c r="F11" s="472"/>
      <c r="G11" s="473"/>
      <c r="H11" s="60"/>
      <c r="I11" s="477"/>
      <c r="J11" s="473"/>
    </row>
    <row r="12" spans="1:13" s="8" customFormat="1" ht="17.5" customHeight="1" thickBot="1">
      <c r="A12" s="71" t="str">
        <f>'General Information'!D15</f>
        <v>-</v>
      </c>
      <c r="B12" s="413" t="s">
        <v>146</v>
      </c>
      <c r="C12" s="414"/>
      <c r="D12" s="478" t="e">
        <f>'Chemical, PC of NAC'!$O$22</f>
        <v>#DIV/0!</v>
      </c>
      <c r="E12" s="471" t="e">
        <f>'Chemical, PC of NAL'!$O$22</f>
        <v>#DIV/0!</v>
      </c>
      <c r="F12" s="471" t="e">
        <f>ROUND((D12+E12)/2,1)</f>
        <v>#DIV/0!</v>
      </c>
      <c r="G12" s="473" t="e">
        <f>IF(F12&lt;4.9,"Negative","Positive")</f>
        <v>#DIV/0!</v>
      </c>
      <c r="H12" s="60"/>
      <c r="I12" s="476" t="e">
        <f>ROUND('Chemical, PC of NAC'!$O$22,1)</f>
        <v>#DIV/0!</v>
      </c>
      <c r="J12" s="473" t="e">
        <f>IF(I12&lt;5.6,"Negative","Positive")</f>
        <v>#DIV/0!</v>
      </c>
      <c r="L12" s="470"/>
    </row>
    <row r="13" spans="1:13" s="8" customFormat="1" ht="17.5" customHeight="1" thickBot="1">
      <c r="A13" s="67"/>
      <c r="B13" s="150" t="s">
        <v>160</v>
      </c>
      <c r="C13" s="149" t="str">
        <f>'General Information'!C15</f>
        <v>xx</v>
      </c>
      <c r="D13" s="479"/>
      <c r="E13" s="472"/>
      <c r="F13" s="472"/>
      <c r="G13" s="473"/>
      <c r="H13" s="60"/>
      <c r="I13" s="477"/>
      <c r="J13" s="473"/>
      <c r="L13" s="470"/>
    </row>
    <row r="14" spans="1:13" s="8" customFormat="1" ht="17.5" customHeight="1" thickBot="1">
      <c r="A14" s="71" t="str">
        <f>'General Information'!D16</f>
        <v>-</v>
      </c>
      <c r="B14" s="413" t="s">
        <v>147</v>
      </c>
      <c r="C14" s="414"/>
      <c r="D14" s="478" t="e">
        <f>'Chemical, PC of NAC'!$O$26</f>
        <v>#DIV/0!</v>
      </c>
      <c r="E14" s="471" t="e">
        <f>'Chemical, PC of NAL'!$O$26</f>
        <v>#DIV/0!</v>
      </c>
      <c r="F14" s="471" t="e">
        <f>ROUND((D14+E14)/2,1)</f>
        <v>#DIV/0!</v>
      </c>
      <c r="G14" s="473" t="e">
        <f>IF(F14&lt;4.9,"Negative","Positive")</f>
        <v>#DIV/0!</v>
      </c>
      <c r="H14" s="60"/>
      <c r="I14" s="476" t="e">
        <f>ROUND('Chemical, PC of NAC'!$O$26,1)</f>
        <v>#DIV/0!</v>
      </c>
      <c r="J14" s="473" t="e">
        <f>IF(I14&lt;5.6,"Negative","Positive")</f>
        <v>#DIV/0!</v>
      </c>
      <c r="L14" s="468" t="s">
        <v>110</v>
      </c>
      <c r="M14" s="468"/>
    </row>
    <row r="15" spans="1:13" s="8" customFormat="1" ht="17.5" customHeight="1" thickBot="1">
      <c r="A15" s="67"/>
      <c r="B15" s="150" t="s">
        <v>160</v>
      </c>
      <c r="C15" s="149" t="str">
        <f>'General Information'!C16</f>
        <v>xx</v>
      </c>
      <c r="D15" s="479"/>
      <c r="E15" s="472"/>
      <c r="F15" s="472"/>
      <c r="G15" s="473"/>
      <c r="H15" s="60"/>
      <c r="I15" s="477"/>
      <c r="J15" s="473"/>
      <c r="L15" s="468"/>
      <c r="M15" s="468"/>
    </row>
    <row r="16" spans="1:13" s="8" customFormat="1" ht="17.5" customHeight="1" thickBot="1">
      <c r="A16" s="71" t="str">
        <f>'General Information'!D17</f>
        <v>-</v>
      </c>
      <c r="B16" s="413" t="s">
        <v>148</v>
      </c>
      <c r="C16" s="414"/>
      <c r="D16" s="478" t="e">
        <f>'Chemical, PC of NAC'!$O$30</f>
        <v>#DIV/0!</v>
      </c>
      <c r="E16" s="471" t="e">
        <f>'Chemical, PC of NAL'!$O$30</f>
        <v>#DIV/0!</v>
      </c>
      <c r="F16" s="471" t="e">
        <f>ROUND((D16+E16)/2,1)</f>
        <v>#DIV/0!</v>
      </c>
      <c r="G16" s="473" t="e">
        <f>IF(F16&lt;4.9,"Negative","Positive")</f>
        <v>#DIV/0!</v>
      </c>
      <c r="H16" s="60"/>
      <c r="I16" s="476" t="e">
        <f>ROUND('Chemical, PC of NAC'!$O$30,1)</f>
        <v>#DIV/0!</v>
      </c>
      <c r="J16" s="473" t="e">
        <f>IF(I16&lt;5.6,"Negative","Positive")</f>
        <v>#DIV/0!</v>
      </c>
      <c r="L16" s="468"/>
      <c r="M16" s="468"/>
    </row>
    <row r="17" spans="1:15" s="8" customFormat="1" ht="17.5" customHeight="1" thickBot="1">
      <c r="A17" s="67"/>
      <c r="B17" s="150" t="s">
        <v>160</v>
      </c>
      <c r="C17" s="149" t="str">
        <f>'General Information'!C17</f>
        <v>xx</v>
      </c>
      <c r="D17" s="479"/>
      <c r="E17" s="472"/>
      <c r="F17" s="472"/>
      <c r="G17" s="473"/>
      <c r="H17" s="60"/>
      <c r="I17" s="477"/>
      <c r="J17" s="473"/>
    </row>
    <row r="18" spans="1:15" s="8" customFormat="1" ht="17.5" customHeight="1" thickBot="1">
      <c r="A18" s="71" t="str">
        <f>'General Information'!D18</f>
        <v>-</v>
      </c>
      <c r="B18" s="413" t="s">
        <v>149</v>
      </c>
      <c r="C18" s="414"/>
      <c r="D18" s="478" t="e">
        <f>'Chemical, PC of NAC'!$O$34</f>
        <v>#DIV/0!</v>
      </c>
      <c r="E18" s="471" t="e">
        <f>'Chemical, PC of NAL'!$O$34</f>
        <v>#DIV/0!</v>
      </c>
      <c r="F18" s="471" t="e">
        <f>ROUND((D18+E18)/2,1)</f>
        <v>#DIV/0!</v>
      </c>
      <c r="G18" s="473" t="e">
        <f>IF(F18&lt;4.9,"Negative","Positive")</f>
        <v>#DIV/0!</v>
      </c>
      <c r="H18" s="60"/>
      <c r="I18" s="476" t="e">
        <f>ROUND('Chemical, PC of NAC'!$O$34,1)</f>
        <v>#DIV/0!</v>
      </c>
      <c r="J18" s="473" t="e">
        <f>IF(I18&lt;5.6,"Negative","Positive")</f>
        <v>#DIV/0!</v>
      </c>
    </row>
    <row r="19" spans="1:15" s="8" customFormat="1" ht="17.5" customHeight="1" thickBot="1">
      <c r="A19" s="67"/>
      <c r="B19" s="150" t="s">
        <v>160</v>
      </c>
      <c r="C19" s="149" t="str">
        <f>'General Information'!C18</f>
        <v>xx</v>
      </c>
      <c r="D19" s="479"/>
      <c r="E19" s="472"/>
      <c r="F19" s="472"/>
      <c r="G19" s="473"/>
      <c r="H19" s="60"/>
      <c r="I19" s="477"/>
      <c r="J19" s="473"/>
    </row>
    <row r="20" spans="1:15" s="8" customFormat="1" ht="17.5" customHeight="1" thickBot="1">
      <c r="A20" s="71" t="str">
        <f>'General Information'!D19</f>
        <v>-</v>
      </c>
      <c r="B20" s="413" t="s">
        <v>150</v>
      </c>
      <c r="C20" s="414"/>
      <c r="D20" s="478" t="e">
        <f>'Chemical, PC of NAC'!$O$38</f>
        <v>#DIV/0!</v>
      </c>
      <c r="E20" s="471" t="e">
        <f>'Chemical, PC of NAL'!$O$38</f>
        <v>#DIV/0!</v>
      </c>
      <c r="F20" s="471" t="e">
        <f>ROUND((D20+E20)/2,1)</f>
        <v>#DIV/0!</v>
      </c>
      <c r="G20" s="473" t="e">
        <f>IF(F20&lt;4.9,"Negative","Positive")</f>
        <v>#DIV/0!</v>
      </c>
      <c r="H20" s="60"/>
      <c r="I20" s="476" t="e">
        <f>ROUND('Chemical, PC of NAC'!$O$38,1)</f>
        <v>#DIV/0!</v>
      </c>
      <c r="J20" s="473" t="e">
        <f>IF(I20&lt;5.6,"Negative","Positive")</f>
        <v>#DIV/0!</v>
      </c>
    </row>
    <row r="21" spans="1:15" s="8" customFormat="1" ht="17.5" customHeight="1" thickBot="1">
      <c r="A21" s="162"/>
      <c r="B21" s="150" t="s">
        <v>160</v>
      </c>
      <c r="C21" s="149" t="str">
        <f>'General Information'!C19</f>
        <v>xx</v>
      </c>
      <c r="D21" s="479"/>
      <c r="E21" s="472"/>
      <c r="F21" s="472"/>
      <c r="G21" s="473"/>
      <c r="H21" s="60"/>
      <c r="I21" s="477"/>
      <c r="J21" s="473"/>
      <c r="M21" s="85"/>
      <c r="N21" s="85"/>
      <c r="O21" s="85"/>
    </row>
    <row r="22" spans="1:15" s="8" customFormat="1" ht="17.5" customHeight="1" thickBot="1">
      <c r="A22" s="71" t="str">
        <f>'General Information'!D20</f>
        <v>-</v>
      </c>
      <c r="B22" s="413" t="s">
        <v>151</v>
      </c>
      <c r="C22" s="414"/>
      <c r="D22" s="478" t="e">
        <f>'Chemical, PC of NAC'!$O$42</f>
        <v>#DIV/0!</v>
      </c>
      <c r="E22" s="471" t="e">
        <f>'Chemical, PC of NAL'!$O$42</f>
        <v>#DIV/0!</v>
      </c>
      <c r="F22" s="471" t="e">
        <f>ROUND((D22+E22)/2,1)</f>
        <v>#DIV/0!</v>
      </c>
      <c r="G22" s="473" t="e">
        <f>IF(F22&lt;4.9,"Negative","Positive")</f>
        <v>#DIV/0!</v>
      </c>
      <c r="H22" s="60"/>
      <c r="I22" s="476" t="e">
        <f>ROUND('Chemical, PC of NAC'!$O$42,1)</f>
        <v>#DIV/0!</v>
      </c>
      <c r="J22" s="473" t="e">
        <f>IF(I22&lt;5.6,"Negative","Positive")</f>
        <v>#DIV/0!</v>
      </c>
      <c r="M22" s="85"/>
      <c r="N22" s="85"/>
      <c r="O22" s="85"/>
    </row>
    <row r="23" spans="1:15" s="8" customFormat="1" ht="17.5" customHeight="1" thickBot="1">
      <c r="A23" s="157"/>
      <c r="B23" s="150" t="s">
        <v>160</v>
      </c>
      <c r="C23" s="149" t="str">
        <f>'General Information'!C20</f>
        <v>xx</v>
      </c>
      <c r="D23" s="479"/>
      <c r="E23" s="472"/>
      <c r="F23" s="472"/>
      <c r="G23" s="473"/>
      <c r="H23" s="60"/>
      <c r="I23" s="477"/>
      <c r="J23" s="473"/>
      <c r="M23" s="85"/>
      <c r="N23" s="85"/>
      <c r="O23" s="85"/>
    </row>
    <row r="24" spans="1:15" s="8" customFormat="1" ht="17.5" customHeight="1" thickBot="1">
      <c r="A24" s="71" t="str">
        <f>'General Information'!D21</f>
        <v>-</v>
      </c>
      <c r="B24" s="413" t="s">
        <v>152</v>
      </c>
      <c r="C24" s="414"/>
      <c r="D24" s="478" t="e">
        <f>'Chemical, PC of NAC'!$O$46</f>
        <v>#DIV/0!</v>
      </c>
      <c r="E24" s="471" t="e">
        <f>'Chemical, PC of NAL'!$O$46</f>
        <v>#DIV/0!</v>
      </c>
      <c r="F24" s="471" t="e">
        <f>ROUND((D24+E24)/2,1)</f>
        <v>#DIV/0!</v>
      </c>
      <c r="G24" s="473" t="e">
        <f>IF(F24&lt;4.9,"Negative","Positive")</f>
        <v>#DIV/0!</v>
      </c>
      <c r="H24" s="60"/>
      <c r="I24" s="476" t="e">
        <f>ROUND('Chemical, PC of NAC'!$O$46,1)</f>
        <v>#DIV/0!</v>
      </c>
      <c r="J24" s="473" t="e">
        <f>IF(I24&lt;5.6,"Negative","Positive")</f>
        <v>#DIV/0!</v>
      </c>
      <c r="M24" s="140"/>
      <c r="N24" s="85"/>
      <c r="O24" s="85"/>
    </row>
    <row r="25" spans="1:15" s="8" customFormat="1" ht="17.5" customHeight="1" thickBot="1">
      <c r="A25" s="157"/>
      <c r="B25" s="150" t="s">
        <v>160</v>
      </c>
      <c r="C25" s="149" t="str">
        <f>'General Information'!C21</f>
        <v>xx</v>
      </c>
      <c r="D25" s="479"/>
      <c r="E25" s="472"/>
      <c r="F25" s="472"/>
      <c r="G25" s="473"/>
      <c r="H25" s="60"/>
      <c r="I25" s="477"/>
      <c r="J25" s="473"/>
      <c r="M25" s="85"/>
      <c r="N25" s="85"/>
      <c r="O25" s="85"/>
    </row>
    <row r="26" spans="1:15" s="8" customFormat="1" ht="17.5" customHeight="1" thickBot="1">
      <c r="A26" s="71" t="str">
        <f>'General Information'!D22</f>
        <v>-</v>
      </c>
      <c r="B26" s="413" t="s">
        <v>153</v>
      </c>
      <c r="C26" s="414"/>
      <c r="D26" s="478" t="e">
        <f>'Chemical, PC of NAC'!$O$50</f>
        <v>#DIV/0!</v>
      </c>
      <c r="E26" s="471" t="e">
        <f>'Chemical, PC of NAL'!$O$50</f>
        <v>#DIV/0!</v>
      </c>
      <c r="F26" s="471" t="e">
        <f>ROUND((D26+E26)/2,1)</f>
        <v>#DIV/0!</v>
      </c>
      <c r="G26" s="473" t="e">
        <f>IF(F26&lt;4.9,"Negative","Positive")</f>
        <v>#DIV/0!</v>
      </c>
      <c r="H26" s="60"/>
      <c r="I26" s="476" t="e">
        <f>ROUND('Chemical, PC of NAC'!$O$50,1)</f>
        <v>#DIV/0!</v>
      </c>
      <c r="J26" s="473" t="e">
        <f>IF(I26&lt;5.6,"Negative","Positive")</f>
        <v>#DIV/0!</v>
      </c>
      <c r="M26" s="85"/>
      <c r="N26" s="85"/>
      <c r="O26" s="85"/>
    </row>
    <row r="27" spans="1:15" s="8" customFormat="1" ht="17.5" customHeight="1" thickBot="1">
      <c r="A27" s="157"/>
      <c r="B27" s="150" t="s">
        <v>160</v>
      </c>
      <c r="C27" s="149" t="str">
        <f>'General Information'!C22</f>
        <v>xx</v>
      </c>
      <c r="D27" s="479"/>
      <c r="E27" s="472"/>
      <c r="F27" s="472"/>
      <c r="G27" s="473"/>
      <c r="H27" s="60"/>
      <c r="I27" s="477"/>
      <c r="J27" s="473"/>
      <c r="M27" s="85"/>
      <c r="N27" s="85"/>
      <c r="O27" s="85"/>
    </row>
    <row r="28" spans="1:15" s="8" customFormat="1" ht="17.5" customHeight="1" thickBot="1">
      <c r="A28" s="71" t="str">
        <f>'General Information'!D23</f>
        <v>-</v>
      </c>
      <c r="B28" s="413" t="s">
        <v>154</v>
      </c>
      <c r="C28" s="414"/>
      <c r="D28" s="478" t="e">
        <f>'Chemical, PC of NAC'!$O$54</f>
        <v>#DIV/0!</v>
      </c>
      <c r="E28" s="471" t="e">
        <f>'Chemical, PC of NAL'!$O$54</f>
        <v>#DIV/0!</v>
      </c>
      <c r="F28" s="471" t="e">
        <f>ROUND((D28+E28)/2,1)</f>
        <v>#DIV/0!</v>
      </c>
      <c r="G28" s="473" t="e">
        <f>IF(F28&lt;4.9,"Negative","Positive")</f>
        <v>#DIV/0!</v>
      </c>
      <c r="H28" s="60"/>
      <c r="I28" s="476" t="e">
        <f>ROUND('Chemical, PC of NAC'!$O$54,1)</f>
        <v>#DIV/0!</v>
      </c>
      <c r="J28" s="473" t="e">
        <f>IF(I28&lt;5.6,"Negative","Positive")</f>
        <v>#DIV/0!</v>
      </c>
      <c r="M28" s="85"/>
      <c r="N28" s="85"/>
      <c r="O28" s="85"/>
    </row>
    <row r="29" spans="1:15" s="8" customFormat="1" ht="17.5" customHeight="1" thickBot="1">
      <c r="A29" s="161"/>
      <c r="B29" s="150" t="s">
        <v>160</v>
      </c>
      <c r="C29" s="149" t="str">
        <f>'General Information'!C23</f>
        <v>xx</v>
      </c>
      <c r="D29" s="479"/>
      <c r="E29" s="472"/>
      <c r="F29" s="472"/>
      <c r="G29" s="473"/>
      <c r="H29" s="60"/>
      <c r="I29" s="477"/>
      <c r="J29" s="473"/>
      <c r="M29" s="85"/>
      <c r="N29" s="85"/>
      <c r="O29" s="85"/>
    </row>
    <row r="30" spans="1:15" s="8" customFormat="1" ht="17.5" customHeight="1" thickBot="1">
      <c r="A30" s="71" t="str">
        <f>'General Information'!D24</f>
        <v>-</v>
      </c>
      <c r="B30" s="413" t="s">
        <v>155</v>
      </c>
      <c r="C30" s="414"/>
      <c r="D30" s="478" t="e">
        <f>'Chemical, PC of NAC'!$O$58</f>
        <v>#DIV/0!</v>
      </c>
      <c r="E30" s="471" t="e">
        <f>'Chemical, PC of NAL'!$O$58</f>
        <v>#DIV/0!</v>
      </c>
      <c r="F30" s="471" t="e">
        <f>ROUND((D30+E30)/2,1)</f>
        <v>#DIV/0!</v>
      </c>
      <c r="G30" s="473" t="e">
        <f>IF(F30&lt;4.9,"Negative","Positive")</f>
        <v>#DIV/0!</v>
      </c>
      <c r="H30" s="60"/>
      <c r="I30" s="476" t="e">
        <f>ROUND('Chemical, PC of NAC'!$O$58,1)</f>
        <v>#DIV/0!</v>
      </c>
      <c r="J30" s="473" t="e">
        <f>IF(I30&lt;5.6,"Negative","Positive")</f>
        <v>#DIV/0!</v>
      </c>
    </row>
    <row r="31" spans="1:15" s="8" customFormat="1" ht="17.5" customHeight="1" thickBot="1">
      <c r="A31" s="139"/>
      <c r="B31" s="150" t="s">
        <v>160</v>
      </c>
      <c r="C31" s="149" t="str">
        <f>'General Information'!C24</f>
        <v>xx</v>
      </c>
      <c r="D31" s="479"/>
      <c r="E31" s="472"/>
      <c r="F31" s="472"/>
      <c r="G31" s="473"/>
      <c r="H31" s="60"/>
      <c r="I31" s="477"/>
      <c r="J31" s="473"/>
    </row>
    <row r="32" spans="1:15" s="8" customFormat="1" ht="17.5" customHeight="1" thickBot="1">
      <c r="A32" s="71" t="str">
        <f>'General Information'!D25</f>
        <v>-</v>
      </c>
      <c r="B32" s="413" t="s">
        <v>156</v>
      </c>
      <c r="C32" s="414"/>
      <c r="D32" s="478" t="e">
        <f>'Chemical, PC of NAC'!$O$62</f>
        <v>#DIV/0!</v>
      </c>
      <c r="E32" s="471" t="e">
        <f>'Chemical, PC of NAL'!$O$62</f>
        <v>#DIV/0!</v>
      </c>
      <c r="F32" s="471" t="e">
        <f>ROUND((D32+E32)/2,1)</f>
        <v>#DIV/0!</v>
      </c>
      <c r="G32" s="473" t="e">
        <f>IF(F32&lt;4.9,"Negative","Positive")</f>
        <v>#DIV/0!</v>
      </c>
      <c r="H32" s="60"/>
      <c r="I32" s="476" t="e">
        <f>ROUND('Chemical, PC of NAC'!$O$62,1)</f>
        <v>#DIV/0!</v>
      </c>
      <c r="J32" s="473" t="e">
        <f>IF(I32&lt;5.6,"Negative","Positive")</f>
        <v>#DIV/0!</v>
      </c>
    </row>
    <row r="33" spans="1:10" s="8" customFormat="1" ht="17.5" customHeight="1" thickBot="1">
      <c r="A33" s="139"/>
      <c r="B33" s="150" t="s">
        <v>160</v>
      </c>
      <c r="C33" s="149" t="str">
        <f>'General Information'!C25</f>
        <v>xx</v>
      </c>
      <c r="D33" s="479"/>
      <c r="E33" s="472"/>
      <c r="F33" s="472"/>
      <c r="G33" s="473"/>
      <c r="H33" s="60"/>
      <c r="I33" s="477"/>
      <c r="J33" s="473"/>
    </row>
    <row r="34" spans="1:10" s="8" customFormat="1" ht="17.5" customHeight="1" thickBot="1">
      <c r="A34" s="71" t="str">
        <f>'General Information'!D26</f>
        <v>-</v>
      </c>
      <c r="B34" s="413" t="s">
        <v>157</v>
      </c>
      <c r="C34" s="414"/>
      <c r="D34" s="478" t="e">
        <f>'Chemical, PC of NAC'!$O$66</f>
        <v>#DIV/0!</v>
      </c>
      <c r="E34" s="471" t="e">
        <f>'Chemical, PC of NAL'!$O$66</f>
        <v>#DIV/0!</v>
      </c>
      <c r="F34" s="471" t="e">
        <f>ROUND((D34+E34)/2,1)</f>
        <v>#DIV/0!</v>
      </c>
      <c r="G34" s="473" t="e">
        <f>IF(F34&lt;4.9,"Negative","Positive")</f>
        <v>#DIV/0!</v>
      </c>
      <c r="H34" s="60"/>
      <c r="I34" s="476" t="e">
        <f>ROUND('Chemical, PC of NAC'!$O$66,1)</f>
        <v>#DIV/0!</v>
      </c>
      <c r="J34" s="473" t="e">
        <f>IF(I34&lt;5.6,"Negative","Positive")</f>
        <v>#DIV/0!</v>
      </c>
    </row>
    <row r="35" spans="1:10" s="8" customFormat="1" ht="17.5" customHeight="1" thickBot="1">
      <c r="A35" s="139"/>
      <c r="B35" s="150" t="s">
        <v>160</v>
      </c>
      <c r="C35" s="149" t="str">
        <f>'General Information'!C26</f>
        <v>xx</v>
      </c>
      <c r="D35" s="479"/>
      <c r="E35" s="472"/>
      <c r="F35" s="472"/>
      <c r="G35" s="473"/>
      <c r="H35" s="60"/>
      <c r="I35" s="477"/>
      <c r="J35" s="473"/>
    </row>
    <row r="36" spans="1:10" s="8" customFormat="1" ht="17.5" customHeight="1" thickBot="1">
      <c r="A36" s="71" t="str">
        <f>'General Information'!D27</f>
        <v>-</v>
      </c>
      <c r="B36" s="413" t="s">
        <v>158</v>
      </c>
      <c r="C36" s="414"/>
      <c r="D36" s="478" t="e">
        <f>'Chemical, PC of NAC'!$O$70</f>
        <v>#DIV/0!</v>
      </c>
      <c r="E36" s="471" t="e">
        <f>'Chemical, PC of NAL'!$O$70</f>
        <v>#DIV/0!</v>
      </c>
      <c r="F36" s="471" t="e">
        <f>ROUND((D36+E36)/2,1)</f>
        <v>#DIV/0!</v>
      </c>
      <c r="G36" s="473" t="e">
        <f>IF(F36&lt;4.9,"Negative","Positive")</f>
        <v>#DIV/0!</v>
      </c>
      <c r="H36" s="60"/>
      <c r="I36" s="476" t="e">
        <f>ROUND('Chemical, PC of NAC'!$O$70,1)</f>
        <v>#DIV/0!</v>
      </c>
      <c r="J36" s="473" t="e">
        <f>IF(I36&lt;5.6,"Negative","Positive")</f>
        <v>#DIV/0!</v>
      </c>
    </row>
    <row r="37" spans="1:10" s="8" customFormat="1" ht="17.5" customHeight="1" thickBot="1">
      <c r="A37" s="139"/>
      <c r="B37" s="150" t="s">
        <v>160</v>
      </c>
      <c r="C37" s="149" t="str">
        <f>'General Information'!C27</f>
        <v>xx</v>
      </c>
      <c r="D37" s="479"/>
      <c r="E37" s="472"/>
      <c r="F37" s="472"/>
      <c r="G37" s="473"/>
      <c r="H37" s="60"/>
      <c r="I37" s="477"/>
      <c r="J37" s="473"/>
    </row>
    <row r="38" spans="1:10" s="8" customFormat="1" ht="17.5" customHeight="1" thickBot="1">
      <c r="A38" s="71" t="str">
        <f>'General Information'!D28</f>
        <v>-</v>
      </c>
      <c r="B38" s="413" t="s">
        <v>159</v>
      </c>
      <c r="C38" s="414"/>
      <c r="D38" s="478" t="e">
        <f>'Chemical, PC of NAC'!$O$74</f>
        <v>#DIV/0!</v>
      </c>
      <c r="E38" s="471" t="e">
        <f>'Chemical, PC of NAL'!$O$74</f>
        <v>#DIV/0!</v>
      </c>
      <c r="F38" s="471" t="e">
        <f>ROUND((D38+E38)/2,1)</f>
        <v>#DIV/0!</v>
      </c>
      <c r="G38" s="473" t="e">
        <f>IF(F38&lt;4.9,"Negative","Positive")</f>
        <v>#DIV/0!</v>
      </c>
      <c r="H38" s="60"/>
      <c r="I38" s="476" t="e">
        <f>ROUND('Chemical, PC of NAC'!$O$74,1)</f>
        <v>#DIV/0!</v>
      </c>
      <c r="J38" s="473" t="e">
        <f>IF(I38&lt;5.6,"Negative","Positive")</f>
        <v>#DIV/0!</v>
      </c>
    </row>
    <row r="39" spans="1:10" s="8" customFormat="1" ht="17.5" customHeight="1" thickBot="1">
      <c r="A39" s="163"/>
      <c r="B39" s="164" t="s">
        <v>160</v>
      </c>
      <c r="C39" s="165" t="str">
        <f>'General Information'!C28</f>
        <v>xx</v>
      </c>
      <c r="D39" s="481"/>
      <c r="E39" s="474"/>
      <c r="F39" s="474"/>
      <c r="G39" s="475"/>
      <c r="H39" s="61"/>
      <c r="I39" s="480"/>
      <c r="J39" s="475"/>
    </row>
    <row r="40" spans="1:10" ht="13.5" thickTop="1"/>
    <row r="42" spans="1:10" ht="12.5">
      <c r="B42" s="33"/>
      <c r="C42" s="140"/>
      <c r="D42" s="33"/>
      <c r="E42" s="33"/>
    </row>
    <row r="43" spans="1:10">
      <c r="B43" s="33"/>
      <c r="C43" s="108"/>
      <c r="D43" s="33"/>
      <c r="E43" s="33"/>
    </row>
    <row r="44" spans="1:10">
      <c r="B44" s="33"/>
      <c r="C44" s="108"/>
      <c r="D44" s="33"/>
      <c r="E44" s="33"/>
    </row>
    <row r="649" spans="1:2">
      <c r="A649" s="25"/>
      <c r="B649" s="25"/>
    </row>
    <row r="650" spans="1:2">
      <c r="A650" s="25"/>
      <c r="B650" s="25"/>
    </row>
    <row r="651" spans="1:2">
      <c r="A651" s="25"/>
      <c r="B651" s="25"/>
    </row>
  </sheetData>
  <mergeCells count="134">
    <mergeCell ref="A2:J2"/>
    <mergeCell ref="B6:C6"/>
    <mergeCell ref="B8:C8"/>
    <mergeCell ref="A3:A5"/>
    <mergeCell ref="D6:D7"/>
    <mergeCell ref="E6:E7"/>
    <mergeCell ref="F6:F7"/>
    <mergeCell ref="B3:C5"/>
    <mergeCell ref="D3:G3"/>
    <mergeCell ref="I3:J3"/>
    <mergeCell ref="G8:G9"/>
    <mergeCell ref="I8:I9"/>
    <mergeCell ref="J8:J9"/>
    <mergeCell ref="G6:G7"/>
    <mergeCell ref="G4:G5"/>
    <mergeCell ref="J10:J11"/>
    <mergeCell ref="D10:D11"/>
    <mergeCell ref="J4:J5"/>
    <mergeCell ref="J6:J7"/>
    <mergeCell ref="I4:I5"/>
    <mergeCell ref="I6:I7"/>
    <mergeCell ref="F4:F5"/>
    <mergeCell ref="D4:D5"/>
    <mergeCell ref="E4:E5"/>
    <mergeCell ref="D8:D9"/>
    <mergeCell ref="E8:E9"/>
    <mergeCell ref="F8:F9"/>
    <mergeCell ref="I10:I11"/>
    <mergeCell ref="I16:I17"/>
    <mergeCell ref="G20:G21"/>
    <mergeCell ref="E20:E21"/>
    <mergeCell ref="F20:F21"/>
    <mergeCell ref="F12:F13"/>
    <mergeCell ref="B10:C10"/>
    <mergeCell ref="B12:C12"/>
    <mergeCell ref="G12:G13"/>
    <mergeCell ref="D12:D13"/>
    <mergeCell ref="E10:E11"/>
    <mergeCell ref="F10:F11"/>
    <mergeCell ref="G10:G11"/>
    <mergeCell ref="I20:I21"/>
    <mergeCell ref="D14:D15"/>
    <mergeCell ref="B14:C14"/>
    <mergeCell ref="B16:C16"/>
    <mergeCell ref="D16:D17"/>
    <mergeCell ref="D18:D19"/>
    <mergeCell ref="D20:D21"/>
    <mergeCell ref="B18:C18"/>
    <mergeCell ref="B22:C22"/>
    <mergeCell ref="J20:J21"/>
    <mergeCell ref="J12:J13"/>
    <mergeCell ref="E14:E15"/>
    <mergeCell ref="F14:F15"/>
    <mergeCell ref="G14:G15"/>
    <mergeCell ref="I14:I15"/>
    <mergeCell ref="J14:J15"/>
    <mergeCell ref="E12:E13"/>
    <mergeCell ref="I12:I13"/>
    <mergeCell ref="J16:J17"/>
    <mergeCell ref="E18:E19"/>
    <mergeCell ref="F18:F19"/>
    <mergeCell ref="G18:G19"/>
    <mergeCell ref="I18:I19"/>
    <mergeCell ref="J18:J19"/>
    <mergeCell ref="E16:E17"/>
    <mergeCell ref="F16:F17"/>
    <mergeCell ref="E22:E23"/>
    <mergeCell ref="F22:F23"/>
    <mergeCell ref="G22:G23"/>
    <mergeCell ref="I22:I23"/>
    <mergeCell ref="J22:J23"/>
    <mergeCell ref="G16:G17"/>
    <mergeCell ref="B28:C28"/>
    <mergeCell ref="I28:I29"/>
    <mergeCell ref="D22:D23"/>
    <mergeCell ref="B20:C20"/>
    <mergeCell ref="D28:D29"/>
    <mergeCell ref="J24:J25"/>
    <mergeCell ref="I26:I27"/>
    <mergeCell ref="J26:J27"/>
    <mergeCell ref="B30:C30"/>
    <mergeCell ref="D26:D27"/>
    <mergeCell ref="E28:E29"/>
    <mergeCell ref="F28:F29"/>
    <mergeCell ref="G28:G29"/>
    <mergeCell ref="E26:E27"/>
    <mergeCell ref="F26:F27"/>
    <mergeCell ref="I24:I25"/>
    <mergeCell ref="D24:D25"/>
    <mergeCell ref="B26:C26"/>
    <mergeCell ref="G26:G27"/>
    <mergeCell ref="E24:E25"/>
    <mergeCell ref="F24:F25"/>
    <mergeCell ref="B24:C24"/>
    <mergeCell ref="G24:G25"/>
    <mergeCell ref="J28:J29"/>
    <mergeCell ref="E32:E33"/>
    <mergeCell ref="F32:F33"/>
    <mergeCell ref="G30:G31"/>
    <mergeCell ref="J36:J37"/>
    <mergeCell ref="J32:J33"/>
    <mergeCell ref="E34:E35"/>
    <mergeCell ref="F34:F35"/>
    <mergeCell ref="G34:G35"/>
    <mergeCell ref="B32:C32"/>
    <mergeCell ref="I32:I33"/>
    <mergeCell ref="I30:I31"/>
    <mergeCell ref="J30:J31"/>
    <mergeCell ref="E30:E31"/>
    <mergeCell ref="F30:F31"/>
    <mergeCell ref="L8:M10"/>
    <mergeCell ref="L14:M16"/>
    <mergeCell ref="L6:L7"/>
    <mergeCell ref="L12:L13"/>
    <mergeCell ref="F36:F37"/>
    <mergeCell ref="J34:J35"/>
    <mergeCell ref="F38:F39"/>
    <mergeCell ref="G38:G39"/>
    <mergeCell ref="B34:C34"/>
    <mergeCell ref="B36:C36"/>
    <mergeCell ref="B38:C38"/>
    <mergeCell ref="E38:E39"/>
    <mergeCell ref="I34:I35"/>
    <mergeCell ref="G32:G33"/>
    <mergeCell ref="D32:D33"/>
    <mergeCell ref="G36:G37"/>
    <mergeCell ref="I38:I39"/>
    <mergeCell ref="J38:J39"/>
    <mergeCell ref="D34:D35"/>
    <mergeCell ref="D36:D37"/>
    <mergeCell ref="D38:D39"/>
    <mergeCell ref="E36:E37"/>
    <mergeCell ref="I36:I37"/>
    <mergeCell ref="D30:D31"/>
  </mergeCells>
  <phoneticPr fontId="0" type="noConversion"/>
  <conditionalFormatting sqref="G6:G39 J6:J39">
    <cfRule type="cellIs" dxfId="8" priority="10" stopIfTrue="1" operator="equal">
      <formula>"Positive"</formula>
    </cfRule>
    <cfRule type="cellIs" dxfId="7" priority="11" stopIfTrue="1" operator="equal">
      <formula>"Negative"</formula>
    </cfRule>
  </conditionalFormatting>
  <conditionalFormatting sqref="F6:F39">
    <cfRule type="cellIs" dxfId="6" priority="21" stopIfTrue="1" operator="between">
      <formula>3</formula>
      <formula>10</formula>
    </cfRule>
  </conditionalFormatting>
  <conditionalFormatting sqref="I6:I39">
    <cfRule type="cellIs" dxfId="5" priority="1" operator="between">
      <formula>4</formula>
      <formula>11</formula>
    </cfRule>
    <cfRule type="cellIs" dxfId="4" priority="22" stopIfTrue="1" operator="between">
      <formula>4</formula>
      <formula>11</formula>
    </cfRule>
  </conditionalFormatting>
  <conditionalFormatting sqref="A6 A8 A10 A12 A14 A16 A18 A20 A22 A24 A26 A28 A30 A32 A34 A36 A38">
    <cfRule type="cellIs" dxfId="3" priority="3" stopIfTrue="1" operator="equal">
      <formula>"Acetonitrile"</formula>
    </cfRule>
    <cfRule type="cellIs" dxfId="2" priority="4" stopIfTrue="1" operator="equal">
      <formula>"Acetone"</formula>
    </cfRule>
    <cfRule type="cellIs" dxfId="1" priority="5" stopIfTrue="1" operator="equal">
      <formula>"5% DMSO/acetonitrile"</formula>
    </cfRule>
  </conditionalFormatting>
  <conditionalFormatting sqref="G6:G39">
    <cfRule type="cellIs" dxfId="0" priority="2" operator="between">
      <formula>3</formula>
      <formula>10</formula>
    </cfRule>
  </conditionalFormatting>
  <dataValidations count="1">
    <dataValidation errorStyle="warning" showInputMessage="1" showErrorMessage="1" errorTitle="Solvent Error" error="Invalid Choice. Please select a solvent from the drop-down menu." promptTitle="Select Solvent" sqref="A14 A18 A22 A26 A39:B39 A12 B9 A20 B13 A8 A6 A10 A24 B15 A16 B11 A28:A38 B19 B17 B21 B7 B37 B35 B33 B31 B29 A27:B27 A25:B25 A23:B23" xr:uid="{00000000-0002-0000-0700-000000000000}"/>
  </dataValidations>
  <pageMargins left="0.59055118110236227" right="0.59055118110236227" top="0.39370078740157483" bottom="0.39370078740157483" header="0.19685039370078741" footer="0.19685039370078741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General Information</vt:lpstr>
      <vt:lpstr>Instructions</vt:lpstr>
      <vt:lpstr>STD</vt:lpstr>
      <vt:lpstr>Ref CTRL</vt:lpstr>
      <vt:lpstr>Chemical, PC of NAC</vt:lpstr>
      <vt:lpstr>Chemical, PC of NAL</vt:lpstr>
      <vt:lpstr>Co-elution CTRL</vt:lpstr>
      <vt:lpstr>Mean Depl. of NAC, NAL</vt:lpstr>
      <vt:lpstr>'Chemical, PC of NAC'!Print_Area</vt:lpstr>
      <vt:lpstr>'Co-elution CTRL'!Print_Area</vt:lpstr>
      <vt:lpstr>Instructions!Print_Area</vt:lpstr>
      <vt:lpstr>'Mean Depl. of NAC, NAL'!Print_Area</vt:lpstr>
      <vt:lpstr>'Ref CTRL'!Print_Area</vt:lpstr>
      <vt:lpstr>STD!Print_Area</vt:lpstr>
      <vt:lpstr>'Chemical, PC of NAC'!Print_Titles</vt:lpstr>
      <vt:lpstr>'Chemical, PC of NAL'!Print_Titles</vt:lpstr>
      <vt:lpstr>'Co-elution CTRL'!Print_Titles</vt:lpstr>
      <vt:lpstr>'Mean Depl. of NAC, NAL'!Print_Titles</vt:lpstr>
      <vt:lpstr>'Ref CTRL'!Print_Titles</vt:lpstr>
      <vt:lpstr>STD!Print_Titles</vt:lpstr>
    </vt:vector>
  </TitlesOfParts>
  <Company>L'OREAL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 Ovigne</dc:creator>
  <cp:lastModifiedBy>10024643</cp:lastModifiedBy>
  <cp:lastPrinted>2019-07-11T09:42:27Z</cp:lastPrinted>
  <dcterms:created xsi:type="dcterms:W3CDTF">2010-01-27T08:25:53Z</dcterms:created>
  <dcterms:modified xsi:type="dcterms:W3CDTF">2022-09-06T04:22:14Z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